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1350" windowWidth="20490" windowHeight="7320"/>
  </bookViews>
  <sheets>
    <sheet name="Telefonica" sheetId="1" r:id="rId1"/>
    <sheet name="Telecom" sheetId="2" r:id="rId2"/>
    <sheet name="Comp. Acuerdo Julio - Rev Nov" sheetId="3" r:id="rId3"/>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0" i="3" l="1"/>
  <c r="J59" i="3"/>
  <c r="J58" i="3"/>
  <c r="J57" i="3"/>
  <c r="J56" i="3"/>
  <c r="J55" i="3"/>
  <c r="J54" i="3"/>
  <c r="J53" i="3"/>
  <c r="H60" i="3"/>
  <c r="H59" i="3"/>
  <c r="H58" i="3"/>
  <c r="H57" i="3"/>
  <c r="H56" i="3"/>
  <c r="H55" i="3"/>
  <c r="H54" i="3"/>
  <c r="H53" i="3"/>
  <c r="J28" i="3"/>
  <c r="J27" i="3"/>
  <c r="J26" i="3"/>
  <c r="J25" i="3"/>
  <c r="J24" i="3"/>
  <c r="J23" i="3"/>
  <c r="J22" i="3"/>
  <c r="J21" i="3"/>
  <c r="H28" i="3"/>
  <c r="H27" i="3"/>
  <c r="H26" i="3"/>
  <c r="H25" i="3"/>
  <c r="H24" i="3"/>
  <c r="H23" i="3"/>
  <c r="H22" i="3"/>
  <c r="H21" i="3"/>
  <c r="J14" i="3" l="1"/>
  <c r="J13" i="3"/>
  <c r="J12" i="3"/>
  <c r="J11" i="3"/>
  <c r="J10" i="3"/>
  <c r="J9" i="3"/>
  <c r="J8" i="3"/>
  <c r="J7" i="3"/>
  <c r="I7" i="3"/>
  <c r="I8" i="3"/>
  <c r="I9" i="3"/>
  <c r="I10" i="3"/>
  <c r="I11" i="3"/>
  <c r="I12" i="3"/>
  <c r="I13" i="3"/>
  <c r="I14" i="3"/>
  <c r="J46" i="3"/>
  <c r="J45" i="3"/>
  <c r="J44" i="3"/>
  <c r="J43" i="3"/>
  <c r="J42" i="3"/>
  <c r="J41" i="3"/>
  <c r="J40" i="3"/>
  <c r="J39" i="3"/>
  <c r="I54" i="3" l="1"/>
  <c r="I55" i="3"/>
  <c r="I56" i="3"/>
  <c r="I57" i="3"/>
  <c r="I58" i="3"/>
  <c r="I59" i="3"/>
  <c r="I60" i="3"/>
  <c r="I53" i="3"/>
  <c r="I46" i="3"/>
  <c r="I45" i="3"/>
  <c r="I44" i="3"/>
  <c r="I43" i="3"/>
  <c r="I42" i="3"/>
  <c r="I41" i="3"/>
  <c r="I40" i="3"/>
  <c r="I39" i="3"/>
  <c r="I22" i="3"/>
  <c r="I23" i="3"/>
  <c r="I24" i="3"/>
  <c r="I25" i="3"/>
  <c r="I26" i="3"/>
  <c r="I27" i="3"/>
  <c r="I28" i="3"/>
  <c r="I21" i="3"/>
  <c r="D75" i="1" l="1"/>
  <c r="D61" i="2"/>
  <c r="J39" i="2"/>
  <c r="J40" i="2"/>
  <c r="J43" i="2"/>
  <c r="J44" i="2"/>
  <c r="J28" i="2"/>
  <c r="J29" i="2"/>
  <c r="J32" i="2"/>
  <c r="J33" i="2"/>
  <c r="H18" i="2"/>
  <c r="G12" i="2"/>
  <c r="J45" i="2" s="1"/>
  <c r="G11" i="2"/>
  <c r="G10" i="2"/>
  <c r="G9" i="2"/>
  <c r="J42" i="2" s="1"/>
  <c r="G8" i="2"/>
  <c r="J41" i="2" s="1"/>
  <c r="G7" i="2"/>
  <c r="G6" i="2"/>
  <c r="B5" i="2"/>
  <c r="G5" i="2" s="1"/>
  <c r="J38" i="2" s="1"/>
  <c r="F50" i="2"/>
  <c r="F51" i="2"/>
  <c r="F52" i="2"/>
  <c r="F53" i="2"/>
  <c r="F54" i="2"/>
  <c r="F55" i="2"/>
  <c r="F56" i="2"/>
  <c r="F57" i="2"/>
  <c r="F58" i="2"/>
  <c r="F49" i="2"/>
  <c r="C70" i="2"/>
  <c r="B70" i="2"/>
  <c r="J27" i="2" l="1"/>
  <c r="J31" i="2"/>
  <c r="J34" i="2"/>
  <c r="J30" i="2"/>
  <c r="E72" i="1" l="1"/>
  <c r="F72" i="1" s="1"/>
  <c r="D72" i="1"/>
  <c r="J37" i="1"/>
  <c r="J49" i="1"/>
  <c r="I61" i="1"/>
  <c r="G12" i="1"/>
  <c r="I60" i="1" s="1"/>
  <c r="G11" i="1"/>
  <c r="J35" i="1" s="1"/>
  <c r="G10" i="1"/>
  <c r="J34" i="1" s="1"/>
  <c r="G9" i="1"/>
  <c r="J33" i="1" s="1"/>
  <c r="G8" i="1"/>
  <c r="J32" i="1" s="1"/>
  <c r="G7" i="1"/>
  <c r="J31" i="1" s="1"/>
  <c r="B6" i="1"/>
  <c r="G6" i="1" s="1"/>
  <c r="J30" i="1" s="1"/>
  <c r="I58" i="1" l="1"/>
  <c r="I54" i="1"/>
  <c r="J46" i="1"/>
  <c r="I56" i="1"/>
  <c r="J42" i="1"/>
  <c r="J44" i="1"/>
  <c r="J48" i="1"/>
  <c r="J36" i="1"/>
  <c r="I57" i="1"/>
  <c r="J45" i="1"/>
  <c r="I59" i="1"/>
  <c r="I55" i="1"/>
  <c r="J47" i="1"/>
  <c r="J43" i="1"/>
  <c r="F66" i="1" l="1"/>
  <c r="F67" i="1"/>
  <c r="F68" i="1"/>
  <c r="F69" i="1"/>
  <c r="F70" i="1"/>
  <c r="F71" i="1"/>
  <c r="F65" i="1"/>
</calcChain>
</file>

<file path=xl/sharedStrings.xml><?xml version="1.0" encoding="utf-8"?>
<sst xmlns="http://schemas.openxmlformats.org/spreadsheetml/2006/main" count="339" uniqueCount="109">
  <si>
    <t>Escala salarial desde ENERO 2019</t>
  </si>
  <si>
    <t>Categoría</t>
  </si>
  <si>
    <t>Básico</t>
  </si>
  <si>
    <t>Jornada Discontinua</t>
  </si>
  <si>
    <t>Plus por Profesionalización</t>
  </si>
  <si>
    <t>Acta acuerdo julio 2018</t>
  </si>
  <si>
    <t>Acta Revisión Noviembre de 2018</t>
  </si>
  <si>
    <t>Compensación mensual por Viáticos</t>
  </si>
  <si>
    <t>Compensación Tarifa Telefónica</t>
  </si>
  <si>
    <t>Total Enero 2019</t>
  </si>
  <si>
    <t>G</t>
  </si>
  <si>
    <t>H</t>
  </si>
  <si>
    <t>I</t>
  </si>
  <si>
    <t>I1</t>
  </si>
  <si>
    <t>J</t>
  </si>
  <si>
    <t>J1</t>
  </si>
  <si>
    <t>J2</t>
  </si>
  <si>
    <t>K</t>
  </si>
  <si>
    <t>Escala salarial desde FEBRERO 2019</t>
  </si>
  <si>
    <t>Total Febrero 2019</t>
  </si>
  <si>
    <t>Escala salarial desde ABRIL 2019</t>
  </si>
  <si>
    <t>Total Abril 2019</t>
  </si>
  <si>
    <t>Concepto</t>
  </si>
  <si>
    <t>Valores hasta jun-18</t>
  </si>
  <si>
    <t>Valores desde jul-18</t>
  </si>
  <si>
    <t>Valores desde ene-19</t>
  </si>
  <si>
    <t>Valores desde feb-19</t>
  </si>
  <si>
    <t>Antigüedad</t>
  </si>
  <si>
    <t>Guardia Especial (valor por hora día hábil)</t>
  </si>
  <si>
    <t>Guarderías</t>
  </si>
  <si>
    <t>Becas</t>
  </si>
  <si>
    <t>Capacitación (monto por hora)</t>
  </si>
  <si>
    <t>Escolaridad</t>
  </si>
  <si>
    <t>Turno Especial</t>
  </si>
  <si>
    <t>Incr.  Feb 19 Base Jun-18</t>
  </si>
  <si>
    <t>Se equipara con la Mus</t>
  </si>
  <si>
    <t>Escalas Vigentes - Telefonica  - Gesnext  Revision Paritaria Diciembre 18</t>
  </si>
  <si>
    <t>VIATICOS POR COMISIONES Y ADSCRIPCIONES</t>
  </si>
  <si>
    <t>Valores vigentes desde julio 2018</t>
  </si>
  <si>
    <t>Localidades</t>
  </si>
  <si>
    <t>Desayuno</t>
  </si>
  <si>
    <t>Almuerzo</t>
  </si>
  <si>
    <t>Cena</t>
  </si>
  <si>
    <t>Alojamiento</t>
  </si>
  <si>
    <t>Gastos Menores</t>
  </si>
  <si>
    <t>Total Viático diario</t>
  </si>
  <si>
    <t>Antártida</t>
  </si>
  <si>
    <t>Inciso a)</t>
  </si>
  <si>
    <t>Inciso b)</t>
  </si>
  <si>
    <t>Inciso c)</t>
  </si>
  <si>
    <t>Inciso d)</t>
  </si>
  <si>
    <t>Sin Zona Desfavorable</t>
  </si>
  <si>
    <t>Valores vigentes desde enero 2019</t>
  </si>
  <si>
    <t>Valores vigentes desde febrero 2019</t>
  </si>
  <si>
    <t>Plus por Prof.</t>
  </si>
  <si>
    <t>Total</t>
  </si>
  <si>
    <t>Incr. A Feb 19. Base Jun. 18</t>
  </si>
  <si>
    <t>Incr. a Ene 19. Base Jun. 18</t>
  </si>
  <si>
    <t>Incr. a Feb 19. Base Jun. 18</t>
  </si>
  <si>
    <t>Acuerdo</t>
  </si>
  <si>
    <t>Acta Acuerdo Julio -18</t>
  </si>
  <si>
    <t>Ad Pos Estimado</t>
  </si>
  <si>
    <t>Adicionales</t>
  </si>
  <si>
    <t>Escalas Vigentes - Telecom  Revision Paritaria Diciembre 18</t>
  </si>
  <si>
    <t>ESCALA SALARIAL DESDE ENERO DE 2019</t>
  </si>
  <si>
    <t>Categ.</t>
  </si>
  <si>
    <t>Salario Básico</t>
  </si>
  <si>
    <t>Plus Prof.</t>
  </si>
  <si>
    <t>Acta Acuerdo Julio/18</t>
  </si>
  <si>
    <t>Acta Revisión Noviembre/18</t>
  </si>
  <si>
    <t>Viaticos</t>
  </si>
  <si>
    <t>Tarifa telefónica</t>
  </si>
  <si>
    <t>TOTAL CONFORM.</t>
  </si>
  <si>
    <t>ESCALA SALARIAL DESDE FEBRERO DE 2019</t>
  </si>
  <si>
    <t>CONCEPTO</t>
  </si>
  <si>
    <t>Valor a partir de Enero/19</t>
  </si>
  <si>
    <t>Valor a partir de Febrero/19</t>
  </si>
  <si>
    <t>Guardia Especial (Valor x Hora Día Hábil)</t>
  </si>
  <si>
    <t>Turnos Especiales</t>
  </si>
  <si>
    <t>Capacitación (por Hora)</t>
  </si>
  <si>
    <t>Benef. Guardería</t>
  </si>
  <si>
    <t>Adic. Función Critica</t>
  </si>
  <si>
    <t>Compensación Escolaridad</t>
  </si>
  <si>
    <t>Sepelio</t>
  </si>
  <si>
    <t>Adicional Posicionamiento</t>
  </si>
  <si>
    <t>CATEGORIA</t>
  </si>
  <si>
    <t>DESAYUNO</t>
  </si>
  <si>
    <t>ALMUERZO</t>
  </si>
  <si>
    <t>CENA</t>
  </si>
  <si>
    <t>ALOJAMIENTO</t>
  </si>
  <si>
    <t>GASTOS MENORES</t>
  </si>
  <si>
    <t>TOTAL VIATICO DIARIO</t>
  </si>
  <si>
    <t>Valor a partir de Julio/18</t>
  </si>
  <si>
    <t>Valor a partir de Junio/18</t>
  </si>
  <si>
    <t>VIATICOS  POR COMISIONES Y ADSCRIPCIONES TECO</t>
  </si>
  <si>
    <t>Dia del Telefónico</t>
  </si>
  <si>
    <t>Se resuelve la diferencia con Foeesitra</t>
  </si>
  <si>
    <t>Estimado Acuerdo Noviembre</t>
  </si>
  <si>
    <t>Aumento Conformado Enero (Revision)</t>
  </si>
  <si>
    <t>A cobrar item "Acta Revisión Noviembre -18"</t>
  </si>
  <si>
    <t>Salario de Enero Acordado en Julio 2018</t>
  </si>
  <si>
    <t>Acuerdo Julio -18  Vs Revision Noviembre Salario Conformado Telefonica - Gesnext</t>
  </si>
  <si>
    <t>Acuerdo Julio -18  Vs Revision Noviembre Salario Conformado elecom</t>
  </si>
  <si>
    <t>Aumento Conformado Febrero (Revision)</t>
  </si>
  <si>
    <t>Nota: Para calcular el Item o Voz a Cobrar en Enero "Acta Revisión Noviembre 18" se efetúa el siguiente calculo: una vez determinado el aumento acumulado a Enero (32,5) sobre salario Junio 18, se toma la escala acordada en Julio 18, para el mes de Enero, la diferencia es lo que se cobra en la Voz  "Acta Revisión Noviembre 18"</t>
  </si>
  <si>
    <t>Nota: Para calcular el Item o Voz a Cobrar en Febrero "Acta Revisión Noviembre 18" se efetúa el siguiente calculo: una vez determinado el aumento acumulado a Febrero (34,5) sobre salario Junio 18, se toma la escala acordada en Julio 18, para el mes de Enero, la diferencia es lo que se cobra en la Voz  "Acta Revisión Noviembre 18"</t>
  </si>
  <si>
    <t>Para el Mes de ENERO - 19</t>
  </si>
  <si>
    <t>Para el Mes de FEBRERO - 19</t>
  </si>
  <si>
    <t>Acuerdo Julio -18  Vs Revision Noviembre Salario Conformado Telecom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</si>
</sst>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quot;$&quot;#,##0;[Red]\-&quot;$&quot;#,##0"/>
    <numFmt numFmtId="165" formatCode="&quot;$&quot;#,##0.00;[Red]\-&quot;$&quot;#,##0.00"/>
    <numFmt numFmtId="166" formatCode="_-&quot;$&quot;* #,##0.00_-;\-&quot;$&quot;* #,##0.00_-;_-&quot;$&quot;* &quot;-&quot;??_-;_-@_-"/>
    <numFmt numFmtId="167" formatCode="_-* #,##0.00_-;\-* #,##0.00_-;_-* &quot;-&quot;??_-;_-@_-"/>
    <numFmt numFmtId="168" formatCode="0.0%"/>
    <numFmt numFmtId="169" formatCode="_-&quot;$&quot;* #,##0_-;\-&quot;$&quot;* #,##0_-;_-&quot;$&quot;* &quot;-&quot;??_-;_-@_-"/>
    <numFmt numFmtId="170" formatCode="_-&quot;$&quot;* #,##0.00_-;\-&quot;$&quot;* #,##0.00_-;_-&quot;$&quot;* &quot;-&quot;??_-;_-@"/>
    <numFmt numFmtId="171" formatCode="_-&quot;$&quot;* #,##0_-;\-&quot;$&quot;* #,##0_-;_-&quot;$&quot;* &quot;-&quot;??_-;_-@"/>
    <numFmt numFmtId="172" formatCode="_-* #,##0&quot;$&quot;_-;\-* #,##0&quot;$&quot;_-;_-* &quot;-&quot;??&quot;$&quot;_-;_-@_-"/>
  </numFmts>
  <fonts count="32" x14ac:knownFonts="1">
    <font>
      <sz val="11"/>
      <color theme="1"/>
      <name val="Calibri"/>
      <family val="2"/>
      <scheme val="minor"/>
    </font>
    <font>
      <sz val="11"/>
      <color theme="1"/>
      <name val="Calibri"/>
      <family val="2"/>
      <scheme val="minor"/>
    </font>
    <font>
      <sz val="11"/>
      <color theme="1"/>
      <name val="Arial Narrow"/>
      <family val="2"/>
    </font>
    <font>
      <b/>
      <sz val="16"/>
      <color theme="1"/>
      <name val="Arial Narrow"/>
      <family val="2"/>
    </font>
    <font>
      <b/>
      <sz val="10"/>
      <color theme="1"/>
      <name val="Arial Narrow"/>
      <family val="2"/>
    </font>
    <font>
      <sz val="10"/>
      <color theme="1"/>
      <name val="Arial Narrow"/>
      <family val="2"/>
    </font>
    <font>
      <b/>
      <sz val="10"/>
      <color rgb="FFFFFFFF"/>
      <name val="Arial Narrow"/>
      <family val="2"/>
    </font>
    <font>
      <sz val="10"/>
      <color rgb="FFFFFFFF"/>
      <name val="Arial Narrow"/>
      <family val="2"/>
    </font>
    <font>
      <sz val="10"/>
      <color rgb="FF000000"/>
      <name val="Arial Narrow"/>
      <family val="2"/>
    </font>
    <font>
      <b/>
      <sz val="10"/>
      <color theme="0"/>
      <name val="Arial Narrow"/>
      <family val="2"/>
    </font>
    <font>
      <b/>
      <sz val="10"/>
      <color rgb="FF000000"/>
      <name val="Arial Narrow"/>
      <family val="2"/>
    </font>
    <font>
      <b/>
      <sz val="11"/>
      <color theme="1"/>
      <name val="Arial Narrow"/>
      <family val="2"/>
    </font>
    <font>
      <b/>
      <sz val="9"/>
      <color rgb="FFFFFFFF"/>
      <name val="Arial Narrow"/>
      <family val="2"/>
    </font>
    <font>
      <sz val="9"/>
      <color rgb="FFFFFFFF"/>
      <name val="Arial Narrow"/>
      <family val="2"/>
    </font>
    <font>
      <sz val="9"/>
      <color rgb="FF000000"/>
      <name val="Arial Narrow"/>
      <family val="2"/>
    </font>
    <font>
      <sz val="9"/>
      <color theme="1"/>
      <name val="Arial Narrow"/>
      <family val="2"/>
    </font>
    <font>
      <b/>
      <sz val="14"/>
      <color theme="1"/>
      <name val="Arial Narrow"/>
      <family val="2"/>
    </font>
    <font>
      <b/>
      <sz val="14"/>
      <color rgb="FF000000"/>
      <name val="Arial Narrow"/>
      <family val="2"/>
    </font>
    <font>
      <sz val="11"/>
      <name val="Arial Narrow"/>
      <family val="2"/>
    </font>
    <font>
      <sz val="10"/>
      <color theme="0"/>
      <name val="Arial Narrow"/>
      <family val="2"/>
    </font>
    <font>
      <b/>
      <sz val="11"/>
      <color theme="0"/>
      <name val="Calibri"/>
      <family val="2"/>
      <scheme val="minor"/>
    </font>
    <font>
      <b/>
      <sz val="11"/>
      <color theme="1"/>
      <name val="Calibri"/>
      <family val="2"/>
      <scheme val="minor"/>
    </font>
    <font>
      <b/>
      <sz val="14"/>
      <color rgb="FF000000"/>
      <name val="Calibri"/>
      <family val="2"/>
    </font>
    <font>
      <b/>
      <sz val="11"/>
      <color rgb="FF000000"/>
      <name val="Calibri"/>
      <family val="2"/>
    </font>
    <font>
      <b/>
      <sz val="9"/>
      <color rgb="FFFFFFFF"/>
      <name val="Calibri"/>
      <family val="2"/>
    </font>
    <font>
      <sz val="9"/>
      <color rgb="FFFFFFFF"/>
      <name val="Calibri"/>
      <family val="2"/>
    </font>
    <font>
      <sz val="9"/>
      <color rgb="FF000000"/>
      <name val="Calibri"/>
      <family val="2"/>
    </font>
    <font>
      <b/>
      <sz val="14"/>
      <color theme="1"/>
      <name val="Calibri"/>
      <family val="2"/>
      <scheme val="minor"/>
    </font>
    <font>
      <sz val="8"/>
      <color theme="1"/>
      <name val="Calibri"/>
      <family val="2"/>
      <scheme val="minor"/>
    </font>
    <font>
      <b/>
      <sz val="14"/>
      <color rgb="FFFF0000"/>
      <name val="Calibri"/>
      <family val="2"/>
      <scheme val="minor"/>
    </font>
    <font>
      <b/>
      <sz val="9"/>
      <color rgb="FF000000"/>
      <name val="Calibri"/>
      <family val="2"/>
    </font>
    <font>
      <sz val="9"/>
      <color theme="1"/>
      <name val="Calibri"/>
      <family val="2"/>
    </font>
  </fonts>
  <fills count="25">
    <fill>
      <patternFill patternType="none"/>
    </fill>
    <fill>
      <patternFill patternType="gray125"/>
    </fill>
    <fill>
      <patternFill patternType="solid">
        <fgColor rgb="FFFFFFFF"/>
        <bgColor rgb="FFFFFFFF"/>
      </patternFill>
    </fill>
    <fill>
      <patternFill patternType="solid">
        <fgColor rgb="FF404040"/>
        <bgColor rgb="FF404040"/>
      </patternFill>
    </fill>
    <fill>
      <patternFill patternType="solid">
        <fgColor rgb="FF808080"/>
        <bgColor rgb="FF808080"/>
      </patternFill>
    </fill>
    <fill>
      <patternFill patternType="solid">
        <fgColor theme="4"/>
        <bgColor rgb="FF808080"/>
      </patternFill>
    </fill>
    <fill>
      <patternFill patternType="solid">
        <fgColor theme="9" tint="-0.249977111117893"/>
        <bgColor rgb="FF808080"/>
      </patternFill>
    </fill>
    <fill>
      <patternFill patternType="solid">
        <fgColor rgb="FFFFFFFF"/>
        <bgColor indexed="64"/>
      </patternFill>
    </fill>
    <fill>
      <patternFill patternType="solid">
        <fgColor rgb="FF808080"/>
        <bgColor indexed="64"/>
      </patternFill>
    </fill>
    <fill>
      <patternFill patternType="solid">
        <fgColor theme="2" tint="-0.249977111117893"/>
        <bgColor indexed="64"/>
      </patternFill>
    </fill>
    <fill>
      <patternFill patternType="solid">
        <fgColor rgb="FF404040"/>
        <bgColor indexed="64"/>
      </patternFill>
    </fill>
    <fill>
      <patternFill patternType="solid">
        <fgColor theme="0"/>
        <bgColor indexed="64"/>
      </patternFill>
    </fill>
    <fill>
      <patternFill patternType="solid">
        <fgColor theme="1"/>
        <bgColor indexed="64"/>
      </patternFill>
    </fill>
    <fill>
      <patternFill patternType="solid">
        <fgColor theme="9" tint="-0.249977111117893"/>
        <bgColor indexed="64"/>
      </patternFill>
    </fill>
    <fill>
      <patternFill patternType="solid">
        <fgColor theme="5" tint="-0.499984740745262"/>
        <bgColor indexed="64"/>
      </patternFill>
    </fill>
    <fill>
      <patternFill patternType="solid">
        <fgColor theme="4" tint="-0.249977111117893"/>
        <bgColor indexed="64"/>
      </patternFill>
    </fill>
    <fill>
      <patternFill patternType="solid">
        <fgColor theme="2" tint="-0.499984740745262"/>
        <bgColor indexed="64"/>
      </patternFill>
    </fill>
    <fill>
      <patternFill patternType="solid">
        <fgColor theme="7" tint="0.79998168889431442"/>
        <bgColor indexed="64"/>
      </patternFill>
    </fill>
    <fill>
      <patternFill patternType="solid">
        <fgColor rgb="FFAEABAB"/>
        <bgColor rgb="FFAEABAB"/>
      </patternFill>
    </fill>
    <fill>
      <patternFill patternType="solid">
        <fgColor rgb="FF833C0B"/>
        <bgColor rgb="FF833C0B"/>
      </patternFill>
    </fill>
    <fill>
      <patternFill patternType="solid">
        <fgColor rgb="FF2F5496"/>
        <bgColor rgb="FF2F5496"/>
      </patternFill>
    </fill>
    <fill>
      <patternFill patternType="solid">
        <fgColor rgb="FF000000"/>
        <bgColor rgb="FF000000"/>
      </patternFill>
    </fill>
    <fill>
      <patternFill patternType="solid">
        <fgColor theme="7" tint="-0.499984740745262"/>
        <bgColor indexed="64"/>
      </patternFill>
    </fill>
    <fill>
      <patternFill patternType="solid">
        <fgColor theme="5" tint="0.39997558519241921"/>
        <bgColor indexed="64"/>
      </patternFill>
    </fill>
    <fill>
      <patternFill patternType="solid">
        <fgColor theme="4" tint="-0.499984740745262"/>
        <bgColor rgb="FF404040"/>
      </patternFill>
    </fill>
  </fills>
  <borders count="3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dashed">
        <color rgb="FF000000"/>
      </left>
      <right style="dashed">
        <color rgb="FF000000"/>
      </right>
      <top style="dashed">
        <color rgb="FF000000"/>
      </top>
      <bottom style="dashed">
        <color rgb="FF000000"/>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thin">
        <color rgb="FF000000"/>
      </left>
      <right style="dashed">
        <color rgb="FF000000"/>
      </right>
      <top style="dashed">
        <color rgb="FF000000"/>
      </top>
      <bottom style="dashed">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bottom/>
      <diagonal/>
    </border>
    <border>
      <left style="dotted">
        <color indexed="64"/>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dashed">
        <color rgb="FF000000"/>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rgb="FF000000"/>
      </left>
      <right style="dotted">
        <color rgb="FF000000"/>
      </right>
      <top style="medium">
        <color rgb="FF000000"/>
      </top>
      <bottom style="dotted">
        <color rgb="FF000000"/>
      </bottom>
      <diagonal/>
    </border>
    <border>
      <left style="dotted">
        <color rgb="FF000000"/>
      </left>
      <right style="dotted">
        <color rgb="FF000000"/>
      </right>
      <top style="medium">
        <color rgb="FF000000"/>
      </top>
      <bottom style="dotted">
        <color rgb="FF000000"/>
      </bottom>
      <diagonal/>
    </border>
    <border>
      <left/>
      <right style="dotted">
        <color rgb="FF000000"/>
      </right>
      <top/>
      <bottom/>
      <diagonal/>
    </border>
    <border>
      <left style="medium">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medium">
        <color rgb="FF000000"/>
      </left>
      <right style="dotted">
        <color rgb="FF000000"/>
      </right>
      <top style="dotted">
        <color rgb="FF000000"/>
      </top>
      <bottom style="medium">
        <color rgb="FF000000"/>
      </bottom>
      <diagonal/>
    </border>
    <border>
      <left style="dotted">
        <color rgb="FF000000"/>
      </left>
      <right style="dotted">
        <color rgb="FF000000"/>
      </right>
      <top style="dotted">
        <color rgb="FF000000"/>
      </top>
      <bottom style="medium">
        <color rgb="FF000000"/>
      </bottom>
      <diagonal/>
    </border>
  </borders>
  <cellStyleXfs count="4">
    <xf numFmtId="0" fontId="0" fillId="0" borderId="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cellStyleXfs>
  <cellXfs count="194">
    <xf numFmtId="0" fontId="0" fillId="0" borderId="0" xfId="0"/>
    <xf numFmtId="0" fontId="5" fillId="0" borderId="0" xfId="0" applyFont="1"/>
    <xf numFmtId="0" fontId="6" fillId="9" borderId="10"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11" borderId="0" xfId="0" applyFont="1" applyFill="1" applyBorder="1" applyAlignment="1">
      <alignment horizontal="center" vertical="center" wrapText="1"/>
    </xf>
    <xf numFmtId="0" fontId="7" fillId="10" borderId="13" xfId="0" applyFont="1" applyFill="1" applyBorder="1" applyAlignment="1">
      <alignment horizontal="center"/>
    </xf>
    <xf numFmtId="166" fontId="8" fillId="0" borderId="14" xfId="2" applyNumberFormat="1" applyFont="1" applyBorder="1" applyAlignment="1">
      <alignment horizontal="center"/>
    </xf>
    <xf numFmtId="166" fontId="5" fillId="11" borderId="14" xfId="2" applyNumberFormat="1" applyFont="1" applyFill="1" applyBorder="1" applyAlignment="1">
      <alignment horizontal="center"/>
    </xf>
    <xf numFmtId="166" fontId="4" fillId="0" borderId="15" xfId="2" applyNumberFormat="1" applyFont="1" applyBorder="1"/>
    <xf numFmtId="166" fontId="5" fillId="11" borderId="0" xfId="2" applyNumberFormat="1" applyFont="1" applyFill="1" applyBorder="1" applyAlignment="1">
      <alignment horizontal="center"/>
    </xf>
    <xf numFmtId="0" fontId="7" fillId="12" borderId="13" xfId="0" applyFont="1" applyFill="1" applyBorder="1" applyAlignment="1">
      <alignment horizontal="center"/>
    </xf>
    <xf numFmtId="166" fontId="5" fillId="7" borderId="14" xfId="2" applyNumberFormat="1" applyFont="1" applyFill="1" applyBorder="1" applyAlignment="1">
      <alignment horizontal="center"/>
    </xf>
    <xf numFmtId="0" fontId="7" fillId="10" borderId="16" xfId="0" applyFont="1" applyFill="1" applyBorder="1" applyAlignment="1">
      <alignment horizontal="center"/>
    </xf>
    <xf numFmtId="166" fontId="8" fillId="0" borderId="17" xfId="2" applyNumberFormat="1" applyFont="1" applyBorder="1" applyAlignment="1">
      <alignment horizontal="center"/>
    </xf>
    <xf numFmtId="166" fontId="5" fillId="7" borderId="17" xfId="2" applyNumberFormat="1" applyFont="1" applyFill="1" applyBorder="1" applyAlignment="1">
      <alignment horizontal="center"/>
    </xf>
    <xf numFmtId="166" fontId="4" fillId="0" borderId="18" xfId="2" applyNumberFormat="1" applyFont="1" applyBorder="1"/>
    <xf numFmtId="166" fontId="5" fillId="0" borderId="0" xfId="0" applyNumberFormat="1" applyFont="1"/>
    <xf numFmtId="0" fontId="6" fillId="14" borderId="23" xfId="0" applyFont="1" applyFill="1" applyBorder="1" applyAlignment="1">
      <alignment horizontal="center" vertical="center" wrapText="1"/>
    </xf>
    <xf numFmtId="0" fontId="6" fillId="15" borderId="24" xfId="0" applyFont="1" applyFill="1" applyBorder="1" applyAlignment="1">
      <alignment horizontal="center" vertical="center" wrapText="1"/>
    </xf>
    <xf numFmtId="169" fontId="8" fillId="0" borderId="14" xfId="2" applyNumberFormat="1" applyFont="1" applyBorder="1" applyAlignment="1">
      <alignment horizontal="center"/>
    </xf>
    <xf numFmtId="169" fontId="5" fillId="11" borderId="14" xfId="2" applyNumberFormat="1" applyFont="1" applyFill="1" applyBorder="1" applyAlignment="1">
      <alignment horizontal="center"/>
    </xf>
    <xf numFmtId="169" fontId="4" fillId="0" borderId="15" xfId="2" applyNumberFormat="1" applyFont="1" applyBorder="1"/>
    <xf numFmtId="169" fontId="4" fillId="11" borderId="15" xfId="2" applyNumberFormat="1" applyFont="1" applyFill="1" applyBorder="1"/>
    <xf numFmtId="169" fontId="5" fillId="7" borderId="14" xfId="2" applyNumberFormat="1" applyFont="1" applyFill="1" applyBorder="1" applyAlignment="1">
      <alignment horizontal="center"/>
    </xf>
    <xf numFmtId="169" fontId="8" fillId="0" borderId="17" xfId="2" applyNumberFormat="1" applyFont="1" applyBorder="1" applyAlignment="1">
      <alignment horizontal="center"/>
    </xf>
    <xf numFmtId="169" fontId="5" fillId="11" borderId="17" xfId="2" applyNumberFormat="1" applyFont="1" applyFill="1" applyBorder="1" applyAlignment="1">
      <alignment horizontal="center"/>
    </xf>
    <xf numFmtId="169" fontId="5" fillId="7" borderId="17" xfId="2" applyNumberFormat="1" applyFont="1" applyFill="1" applyBorder="1" applyAlignment="1">
      <alignment horizontal="center"/>
    </xf>
    <xf numFmtId="169" fontId="4" fillId="0" borderId="18" xfId="2" applyNumberFormat="1" applyFont="1" applyBorder="1"/>
    <xf numFmtId="0" fontId="4" fillId="0" borderId="0" xfId="0" applyFont="1" applyAlignment="1"/>
    <xf numFmtId="0" fontId="5" fillId="0" borderId="0" xfId="0" applyFont="1" applyAlignment="1"/>
    <xf numFmtId="0" fontId="9" fillId="16" borderId="25" xfId="0" applyFont="1" applyFill="1" applyBorder="1" applyAlignment="1">
      <alignment horizontal="center" vertical="center" wrapText="1"/>
    </xf>
    <xf numFmtId="167" fontId="9" fillId="13" borderId="19" xfId="1" applyFont="1" applyFill="1" applyBorder="1" applyAlignment="1">
      <alignment horizontal="center" vertical="center" wrapText="1"/>
    </xf>
    <xf numFmtId="0" fontId="5" fillId="0" borderId="25" xfId="0" applyFont="1" applyBorder="1" applyAlignment="1"/>
    <xf numFmtId="3" fontId="5" fillId="0" borderId="25" xfId="0" applyNumberFormat="1" applyFont="1" applyBorder="1" applyAlignment="1"/>
    <xf numFmtId="3" fontId="4" fillId="0" borderId="25" xfId="0" applyNumberFormat="1" applyFont="1" applyBorder="1" applyAlignment="1"/>
    <xf numFmtId="10" fontId="4" fillId="0" borderId="26" xfId="3" applyNumberFormat="1" applyFont="1" applyBorder="1"/>
    <xf numFmtId="10" fontId="4" fillId="0" borderId="27" xfId="3" applyNumberFormat="1" applyFont="1" applyBorder="1"/>
    <xf numFmtId="167" fontId="9" fillId="13" borderId="26" xfId="1" applyFont="1" applyFill="1" applyBorder="1" applyAlignment="1">
      <alignment horizontal="center" vertical="center" wrapText="1"/>
    </xf>
    <xf numFmtId="0" fontId="9" fillId="16" borderId="25" xfId="0" applyFont="1" applyFill="1" applyBorder="1" applyAlignment="1">
      <alignment vertical="center"/>
    </xf>
    <xf numFmtId="0" fontId="9" fillId="13" borderId="25" xfId="0" applyFont="1" applyFill="1" applyBorder="1" applyAlignment="1">
      <alignment horizontal="center" vertical="center" wrapText="1"/>
    </xf>
    <xf numFmtId="0" fontId="5" fillId="0" borderId="25" xfId="0" applyFont="1" applyBorder="1" applyAlignment="1">
      <alignment wrapText="1"/>
    </xf>
    <xf numFmtId="166" fontId="5" fillId="0" borderId="25" xfId="2" applyFont="1" applyBorder="1"/>
    <xf numFmtId="165" fontId="5" fillId="0" borderId="25" xfId="0" applyNumberFormat="1" applyFont="1" applyBorder="1" applyAlignment="1"/>
    <xf numFmtId="168" fontId="4" fillId="0" borderId="26" xfId="3" applyNumberFormat="1" applyFont="1" applyBorder="1"/>
    <xf numFmtId="168" fontId="4" fillId="0" borderId="27" xfId="3" applyNumberFormat="1" applyFont="1" applyBorder="1"/>
    <xf numFmtId="166" fontId="5" fillId="11" borderId="25" xfId="2" applyFont="1" applyFill="1" applyBorder="1"/>
    <xf numFmtId="17" fontId="4" fillId="0" borderId="28" xfId="0" applyNumberFormat="1" applyFont="1" applyBorder="1" applyAlignment="1">
      <alignment horizontal="center"/>
    </xf>
    <xf numFmtId="17" fontId="4" fillId="17" borderId="28" xfId="0" applyNumberFormat="1" applyFont="1" applyFill="1" applyBorder="1" applyAlignment="1">
      <alignment horizontal="center"/>
    </xf>
    <xf numFmtId="166" fontId="8" fillId="0" borderId="28" xfId="2" applyNumberFormat="1" applyFont="1" applyFill="1" applyBorder="1" applyAlignment="1">
      <alignment horizontal="center"/>
    </xf>
    <xf numFmtId="169" fontId="10" fillId="0" borderId="28" xfId="2" applyNumberFormat="1" applyFont="1" applyFill="1" applyBorder="1" applyAlignment="1">
      <alignment horizontal="center"/>
    </xf>
    <xf numFmtId="0" fontId="9" fillId="16" borderId="25" xfId="0" applyFont="1" applyFill="1" applyBorder="1" applyAlignment="1">
      <alignment horizontal="center" vertical="center"/>
    </xf>
    <xf numFmtId="0" fontId="5" fillId="0" borderId="25" xfId="0" applyFont="1" applyBorder="1"/>
    <xf numFmtId="164" fontId="5" fillId="0" borderId="25" xfId="0" applyNumberFormat="1" applyFont="1" applyBorder="1" applyAlignment="1"/>
    <xf numFmtId="168" fontId="5" fillId="0" borderId="0" xfId="3" applyNumberFormat="1" applyFont="1"/>
    <xf numFmtId="166" fontId="4" fillId="0" borderId="25" xfId="2" applyFont="1" applyBorder="1"/>
    <xf numFmtId="166" fontId="4" fillId="0" borderId="25" xfId="2" applyFont="1" applyBorder="1" applyAlignment="1"/>
    <xf numFmtId="0" fontId="3" fillId="0" borderId="0" xfId="0" applyFont="1"/>
    <xf numFmtId="0" fontId="2" fillId="0" borderId="0" xfId="0" applyFont="1"/>
    <xf numFmtId="167" fontId="2" fillId="0" borderId="0" xfId="1" applyFont="1"/>
    <xf numFmtId="17" fontId="11" fillId="0" borderId="0" xfId="0" applyNumberFormat="1" applyFont="1"/>
    <xf numFmtId="0" fontId="11" fillId="0" borderId="0" xfId="0" applyFont="1"/>
    <xf numFmtId="0" fontId="12" fillId="9" borderId="10" xfId="0" applyFont="1" applyFill="1" applyBorder="1" applyAlignment="1">
      <alignment horizontal="center" vertical="center" wrapText="1"/>
    </xf>
    <xf numFmtId="0" fontId="12" fillId="10" borderId="11"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13" fillId="10" borderId="13" xfId="0" applyFont="1" applyFill="1" applyBorder="1" applyAlignment="1">
      <alignment horizontal="center"/>
    </xf>
    <xf numFmtId="166" fontId="14" fillId="0" borderId="14" xfId="2" applyNumberFormat="1" applyFont="1" applyBorder="1" applyAlignment="1">
      <alignment horizontal="center"/>
    </xf>
    <xf numFmtId="166" fontId="15" fillId="11" borderId="14" xfId="2" applyNumberFormat="1" applyFont="1" applyFill="1" applyBorder="1" applyAlignment="1">
      <alignment horizontal="center"/>
    </xf>
    <xf numFmtId="166" fontId="11" fillId="0" borderId="15" xfId="2" applyNumberFormat="1" applyFont="1" applyBorder="1"/>
    <xf numFmtId="0" fontId="13" fillId="12" borderId="13" xfId="0" applyFont="1" applyFill="1" applyBorder="1" applyAlignment="1">
      <alignment horizontal="center"/>
    </xf>
    <xf numFmtId="166" fontId="15" fillId="7" borderId="14" xfId="2" applyNumberFormat="1" applyFont="1" applyFill="1" applyBorder="1" applyAlignment="1">
      <alignment horizontal="center"/>
    </xf>
    <xf numFmtId="0" fontId="13" fillId="10" borderId="16" xfId="0" applyFont="1" applyFill="1" applyBorder="1" applyAlignment="1">
      <alignment horizontal="center"/>
    </xf>
    <xf numFmtId="166" fontId="14" fillId="0" borderId="17" xfId="2" applyNumberFormat="1" applyFont="1" applyBorder="1" applyAlignment="1">
      <alignment horizontal="center"/>
    </xf>
    <xf numFmtId="166" fontId="15" fillId="7" borderId="17" xfId="2" applyNumberFormat="1" applyFont="1" applyFill="1" applyBorder="1" applyAlignment="1">
      <alignment horizontal="center"/>
    </xf>
    <xf numFmtId="166" fontId="11" fillId="0" borderId="18" xfId="2" applyNumberFormat="1" applyFont="1" applyBorder="1"/>
    <xf numFmtId="17" fontId="16" fillId="0" borderId="0" xfId="0" applyNumberFormat="1" applyFont="1" applyAlignment="1">
      <alignment horizontal="center"/>
    </xf>
    <xf numFmtId="0" fontId="12" fillId="14" borderId="23" xfId="0" applyFont="1" applyFill="1" applyBorder="1" applyAlignment="1">
      <alignment horizontal="center" vertical="center" wrapText="1"/>
    </xf>
    <xf numFmtId="0" fontId="12" fillId="15" borderId="24" xfId="0" applyFont="1" applyFill="1" applyBorder="1" applyAlignment="1">
      <alignment horizontal="center" vertical="center" wrapText="1"/>
    </xf>
    <xf numFmtId="0" fontId="12" fillId="10" borderId="24" xfId="0" applyFont="1" applyFill="1" applyBorder="1" applyAlignment="1">
      <alignment horizontal="center" vertical="center" wrapText="1"/>
    </xf>
    <xf numFmtId="169" fontId="14" fillId="11" borderId="14" xfId="2" applyNumberFormat="1" applyFont="1" applyFill="1" applyBorder="1" applyAlignment="1">
      <alignment horizontal="center"/>
    </xf>
    <xf numFmtId="169" fontId="14" fillId="0" borderId="14" xfId="2" applyNumberFormat="1" applyFont="1" applyBorder="1" applyAlignment="1">
      <alignment horizontal="center"/>
    </xf>
    <xf numFmtId="169" fontId="15" fillId="11" borderId="14" xfId="2" applyNumberFormat="1" applyFont="1" applyFill="1" applyBorder="1" applyAlignment="1">
      <alignment horizontal="center"/>
    </xf>
    <xf numFmtId="169" fontId="11" fillId="0" borderId="15" xfId="2" applyNumberFormat="1" applyFont="1" applyBorder="1"/>
    <xf numFmtId="169" fontId="15" fillId="7" borderId="14" xfId="2" applyNumberFormat="1" applyFont="1" applyFill="1" applyBorder="1" applyAlignment="1">
      <alignment horizontal="center"/>
    </xf>
    <xf numFmtId="169" fontId="14" fillId="0" borderId="17" xfId="2" applyNumberFormat="1" applyFont="1" applyBorder="1" applyAlignment="1">
      <alignment horizontal="center"/>
    </xf>
    <xf numFmtId="169" fontId="15" fillId="11" borderId="17" xfId="2" applyNumberFormat="1" applyFont="1" applyFill="1" applyBorder="1" applyAlignment="1">
      <alignment horizontal="center"/>
    </xf>
    <xf numFmtId="169" fontId="15" fillId="7" borderId="17" xfId="2" applyNumberFormat="1" applyFont="1" applyFill="1" applyBorder="1" applyAlignment="1">
      <alignment horizontal="center"/>
    </xf>
    <xf numFmtId="169" fontId="11" fillId="0" borderId="18" xfId="2" applyNumberFormat="1" applyFont="1" applyBorder="1"/>
    <xf numFmtId="0" fontId="18" fillId="2" borderId="0" xfId="0" applyFont="1" applyFill="1" applyAlignment="1"/>
    <xf numFmtId="167" fontId="18" fillId="2" borderId="0" xfId="1" applyFont="1" applyFill="1" applyAlignment="1"/>
    <xf numFmtId="0" fontId="6" fillId="3" borderId="1" xfId="0" applyFont="1" applyFill="1" applyBorder="1" applyAlignment="1">
      <alignment horizontal="center" wrapText="1"/>
    </xf>
    <xf numFmtId="167" fontId="6" fillId="3" borderId="1" xfId="1" applyFont="1" applyFill="1" applyBorder="1" applyAlignment="1">
      <alignment horizontal="center" wrapText="1"/>
    </xf>
    <xf numFmtId="0" fontId="7" fillId="3" borderId="1" xfId="0" applyFont="1" applyFill="1" applyBorder="1" applyAlignment="1">
      <alignment horizontal="center"/>
    </xf>
    <xf numFmtId="0" fontId="8" fillId="0" borderId="2" xfId="0" applyFont="1" applyBorder="1" applyAlignment="1">
      <alignment horizontal="center"/>
    </xf>
    <xf numFmtId="167" fontId="8" fillId="0" borderId="2" xfId="1" applyFont="1" applyBorder="1" applyAlignment="1">
      <alignment horizontal="right"/>
    </xf>
    <xf numFmtId="168" fontId="4" fillId="0" borderId="19" xfId="3" applyNumberFormat="1" applyFont="1" applyBorder="1" applyAlignment="1"/>
    <xf numFmtId="167" fontId="5" fillId="0" borderId="0" xfId="1" applyFont="1" applyAlignment="1"/>
    <xf numFmtId="0" fontId="10" fillId="2" borderId="0" xfId="0" applyFont="1" applyFill="1" applyAlignment="1"/>
    <xf numFmtId="167" fontId="10" fillId="2" borderId="0" xfId="1" applyFont="1" applyFill="1" applyAlignment="1"/>
    <xf numFmtId="0" fontId="6" fillId="3" borderId="1" xfId="0" applyFont="1" applyFill="1" applyBorder="1" applyAlignment="1">
      <alignment horizontal="center"/>
    </xf>
    <xf numFmtId="167" fontId="10" fillId="0" borderId="2" xfId="1" applyFont="1" applyBorder="1" applyAlignment="1">
      <alignment horizontal="right"/>
    </xf>
    <xf numFmtId="0" fontId="10" fillId="0" borderId="0" xfId="0" applyFont="1"/>
    <xf numFmtId="0" fontId="10" fillId="2" borderId="0" xfId="0" applyFont="1" applyFill="1" applyAlignment="1">
      <alignment horizontal="left"/>
    </xf>
    <xf numFmtId="167" fontId="8" fillId="0" borderId="2" xfId="1" applyFont="1" applyBorder="1" applyAlignment="1">
      <alignment horizontal="center"/>
    </xf>
    <xf numFmtId="0" fontId="10" fillId="0" borderId="0" xfId="0" applyFont="1" applyAlignment="1">
      <alignment horizontal="left"/>
    </xf>
    <xf numFmtId="0" fontId="6" fillId="4" borderId="1" xfId="0" applyFont="1" applyFill="1" applyBorder="1" applyAlignment="1">
      <alignment horizontal="center" wrapText="1"/>
    </xf>
    <xf numFmtId="0" fontId="6" fillId="5" borderId="1" xfId="0" applyFont="1" applyFill="1" applyBorder="1" applyAlignment="1">
      <alignment horizontal="center" wrapText="1"/>
    </xf>
    <xf numFmtId="0" fontId="6" fillId="6" borderId="3" xfId="0" applyFont="1" applyFill="1" applyBorder="1" applyAlignment="1">
      <alignment horizontal="center" wrapText="1"/>
    </xf>
    <xf numFmtId="0" fontId="10" fillId="0" borderId="1" xfId="0" applyFont="1" applyBorder="1" applyAlignment="1">
      <alignment horizontal="center" wrapText="1"/>
    </xf>
    <xf numFmtId="167" fontId="8" fillId="0" borderId="5" xfId="1" applyFont="1" applyBorder="1" applyAlignment="1">
      <alignment horizontal="center"/>
    </xf>
    <xf numFmtId="168" fontId="5" fillId="0" borderId="4" xfId="3" applyNumberFormat="1" applyFont="1" applyBorder="1" applyAlignment="1"/>
    <xf numFmtId="0" fontId="4" fillId="0" borderId="25" xfId="0" applyFont="1" applyBorder="1" applyAlignment="1">
      <alignment horizontal="center"/>
    </xf>
    <xf numFmtId="167" fontId="5" fillId="0" borderId="0" xfId="1" applyFont="1"/>
    <xf numFmtId="0" fontId="4" fillId="0" borderId="0" xfId="0" applyFont="1" applyBorder="1" applyAlignment="1">
      <alignment horizontal="center"/>
    </xf>
    <xf numFmtId="0" fontId="5" fillId="0" borderId="0" xfId="0" applyFont="1" applyBorder="1"/>
    <xf numFmtId="168" fontId="5" fillId="0" borderId="0" xfId="3" applyNumberFormat="1" applyFont="1" applyBorder="1" applyAlignment="1"/>
    <xf numFmtId="0" fontId="8" fillId="7" borderId="0" xfId="0" applyFont="1" applyFill="1" applyAlignment="1">
      <alignment vertical="center"/>
    </xf>
    <xf numFmtId="0" fontId="5" fillId="7" borderId="0" xfId="0" applyFont="1" applyFill="1"/>
    <xf numFmtId="0" fontId="5" fillId="7" borderId="0" xfId="0" applyFont="1" applyFill="1" applyAlignment="1">
      <alignment vertical="center"/>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8" fillId="0" borderId="8" xfId="0" applyFont="1" applyBorder="1" applyAlignment="1">
      <alignment vertical="center"/>
    </xf>
    <xf numFmtId="164" fontId="8" fillId="0" borderId="9" xfId="0" applyNumberFormat="1" applyFont="1" applyBorder="1" applyAlignment="1">
      <alignment horizontal="right" vertical="center"/>
    </xf>
    <xf numFmtId="0" fontId="5" fillId="0" borderId="0" xfId="0" applyFont="1" applyAlignment="1">
      <alignment vertical="center"/>
    </xf>
    <xf numFmtId="0" fontId="16" fillId="0" borderId="0" xfId="0" applyFont="1"/>
    <xf numFmtId="0" fontId="16" fillId="0" borderId="0" xfId="0" applyFont="1" applyAlignment="1"/>
    <xf numFmtId="0" fontId="16" fillId="0" borderId="0" xfId="0" applyFont="1" applyAlignment="1">
      <alignment vertical="center"/>
    </xf>
    <xf numFmtId="0" fontId="19" fillId="11" borderId="0" xfId="0" applyFont="1" applyFill="1" applyBorder="1" applyAlignment="1">
      <alignment horizontal="center"/>
    </xf>
    <xf numFmtId="166" fontId="19" fillId="11" borderId="0" xfId="2" applyNumberFormat="1" applyFont="1" applyFill="1" applyBorder="1" applyAlignment="1">
      <alignment horizontal="center"/>
    </xf>
    <xf numFmtId="169" fontId="9" fillId="11" borderId="0" xfId="2" applyNumberFormat="1" applyFont="1" applyFill="1" applyBorder="1" applyAlignment="1">
      <alignment horizontal="center"/>
    </xf>
    <xf numFmtId="0" fontId="19" fillId="11" borderId="0" xfId="0" applyFont="1" applyFill="1"/>
    <xf numFmtId="17" fontId="4" fillId="0" borderId="0" xfId="0" applyNumberFormat="1" applyFont="1" applyAlignment="1">
      <alignment horizontal="left"/>
    </xf>
    <xf numFmtId="17" fontId="22" fillId="0" borderId="0" xfId="0" applyNumberFormat="1" applyFont="1" applyAlignment="1">
      <alignment horizontal="center"/>
    </xf>
    <xf numFmtId="0" fontId="0" fillId="0" borderId="0" xfId="0" applyFont="1" applyAlignment="1"/>
    <xf numFmtId="0" fontId="24" fillId="18" borderId="29" xfId="0" applyFont="1" applyFill="1" applyBorder="1" applyAlignment="1">
      <alignment horizontal="center" vertical="center" wrapText="1"/>
    </xf>
    <xf numFmtId="0" fontId="24" fillId="3" borderId="30" xfId="0" applyFont="1" applyFill="1" applyBorder="1" applyAlignment="1">
      <alignment horizontal="center" vertical="center" wrapText="1"/>
    </xf>
    <xf numFmtId="0" fontId="24" fillId="19" borderId="31" xfId="0" applyFont="1" applyFill="1" applyBorder="1" applyAlignment="1">
      <alignment horizontal="center" vertical="center" wrapText="1"/>
    </xf>
    <xf numFmtId="0" fontId="24" fillId="20" borderId="30" xfId="0" applyFont="1" applyFill="1" applyBorder="1" applyAlignment="1">
      <alignment horizontal="center" vertical="center" wrapText="1"/>
    </xf>
    <xf numFmtId="0" fontId="25" fillId="3" borderId="32" xfId="0" applyFont="1" applyFill="1" applyBorder="1" applyAlignment="1">
      <alignment horizontal="center"/>
    </xf>
    <xf numFmtId="170" fontId="26" fillId="0" borderId="33" xfId="0" applyNumberFormat="1" applyFont="1" applyBorder="1" applyAlignment="1">
      <alignment horizontal="center"/>
    </xf>
    <xf numFmtId="170" fontId="26" fillId="2" borderId="33" xfId="0" applyNumberFormat="1" applyFont="1" applyFill="1" applyBorder="1" applyAlignment="1">
      <alignment horizontal="center"/>
    </xf>
    <xf numFmtId="0" fontId="25" fillId="21" borderId="32" xfId="0" applyFont="1" applyFill="1" applyBorder="1" applyAlignment="1">
      <alignment horizontal="center"/>
    </xf>
    <xf numFmtId="0" fontId="25" fillId="3" borderId="34" xfId="0" applyFont="1" applyFill="1" applyBorder="1" applyAlignment="1">
      <alignment horizontal="center"/>
    </xf>
    <xf numFmtId="170" fontId="26" fillId="0" borderId="35" xfId="0" applyNumberFormat="1" applyFont="1" applyBorder="1" applyAlignment="1">
      <alignment horizontal="center"/>
    </xf>
    <xf numFmtId="170" fontId="26" fillId="2" borderId="35" xfId="0" applyNumberFormat="1" applyFont="1" applyFill="1" applyBorder="1" applyAlignment="1">
      <alignment horizontal="center"/>
    </xf>
    <xf numFmtId="0" fontId="27" fillId="0" borderId="0" xfId="0" applyFont="1"/>
    <xf numFmtId="166" fontId="0" fillId="0" borderId="0" xfId="0" applyNumberFormat="1"/>
    <xf numFmtId="169" fontId="0" fillId="0" borderId="0" xfId="0" applyNumberFormat="1"/>
    <xf numFmtId="167" fontId="0" fillId="0" borderId="28" xfId="0" applyNumberFormat="1" applyBorder="1"/>
    <xf numFmtId="169" fontId="0" fillId="0" borderId="28" xfId="0" applyNumberFormat="1" applyBorder="1"/>
    <xf numFmtId="0" fontId="21" fillId="13" borderId="28" xfId="0" applyFont="1" applyFill="1" applyBorder="1" applyAlignment="1">
      <alignment horizontal="center" wrapText="1"/>
    </xf>
    <xf numFmtId="0" fontId="20" fillId="22" borderId="28" xfId="0" applyFont="1" applyFill="1" applyBorder="1" applyAlignment="1">
      <alignment horizontal="center" wrapText="1"/>
    </xf>
    <xf numFmtId="0" fontId="28" fillId="0" borderId="0" xfId="0" applyFont="1" applyAlignment="1">
      <alignment horizontal="center" vertical="center" wrapText="1"/>
    </xf>
    <xf numFmtId="3" fontId="0" fillId="0" borderId="0" xfId="0" applyNumberFormat="1"/>
    <xf numFmtId="171" fontId="0" fillId="0" borderId="28" xfId="0" applyNumberFormat="1" applyBorder="1"/>
    <xf numFmtId="3" fontId="0" fillId="0" borderId="28" xfId="0" applyNumberFormat="1" applyBorder="1"/>
    <xf numFmtId="0" fontId="21" fillId="23" borderId="28" xfId="0" applyFont="1" applyFill="1" applyBorder="1" applyAlignment="1">
      <alignment horizontal="center" wrapText="1"/>
    </xf>
    <xf numFmtId="0" fontId="29" fillId="0" borderId="0" xfId="0" applyFont="1"/>
    <xf numFmtId="0" fontId="10" fillId="7" borderId="0" xfId="0" applyFont="1" applyFill="1" applyAlignment="1">
      <alignment vertical="center"/>
    </xf>
    <xf numFmtId="0" fontId="11" fillId="0" borderId="20" xfId="0" applyFont="1" applyBorder="1" applyAlignment="1">
      <alignment horizontal="center"/>
    </xf>
    <xf numFmtId="0" fontId="11" fillId="0" borderId="21" xfId="0" applyFont="1" applyBorder="1" applyAlignment="1">
      <alignment horizontal="center"/>
    </xf>
    <xf numFmtId="0" fontId="11" fillId="0" borderId="22" xfId="0" applyFont="1" applyBorder="1" applyAlignment="1">
      <alignment horizontal="center"/>
    </xf>
    <xf numFmtId="0" fontId="7" fillId="10" borderId="0" xfId="0" applyFont="1" applyFill="1" applyBorder="1" applyAlignment="1">
      <alignment horizontal="center"/>
    </xf>
    <xf numFmtId="0" fontId="17" fillId="2" borderId="0" xfId="0" applyFont="1" applyFill="1" applyAlignment="1"/>
    <xf numFmtId="0" fontId="2" fillId="0" borderId="0" xfId="0" applyFont="1" applyAlignment="1"/>
    <xf numFmtId="0" fontId="10" fillId="2" borderId="0" xfId="0" applyFont="1" applyFill="1" applyAlignment="1">
      <alignment horizontal="left"/>
    </xf>
    <xf numFmtId="0" fontId="5" fillId="0" borderId="0" xfId="0" applyFont="1" applyAlignment="1"/>
    <xf numFmtId="0" fontId="4" fillId="0" borderId="20" xfId="0" applyFont="1" applyBorder="1" applyAlignment="1">
      <alignment horizontal="center"/>
    </xf>
    <xf numFmtId="0" fontId="4" fillId="0" borderId="22" xfId="0" applyFont="1" applyBorder="1" applyAlignment="1">
      <alignment horizontal="center"/>
    </xf>
    <xf numFmtId="0" fontId="23" fillId="0" borderId="0" xfId="0" applyFont="1" applyBorder="1" applyAlignment="1">
      <alignment horizontal="center"/>
    </xf>
    <xf numFmtId="0" fontId="25" fillId="24" borderId="0" xfId="0" applyFont="1" applyFill="1" applyBorder="1" applyAlignment="1">
      <alignment horizontal="center" vertical="center" wrapText="1"/>
    </xf>
    <xf numFmtId="0" fontId="25" fillId="3" borderId="0" xfId="0" applyFont="1" applyFill="1" applyBorder="1" applyAlignment="1">
      <alignment horizontal="center" vertical="center" wrapText="1"/>
    </xf>
    <xf numFmtId="170" fontId="30" fillId="2" borderId="33" xfId="0" applyNumberFormat="1" applyFont="1" applyFill="1" applyBorder="1" applyAlignment="1">
      <alignment horizontal="center"/>
    </xf>
    <xf numFmtId="170" fontId="30" fillId="2" borderId="35" xfId="0" applyNumberFormat="1" applyFont="1" applyFill="1" applyBorder="1" applyAlignment="1">
      <alignment horizontal="center"/>
    </xf>
    <xf numFmtId="0" fontId="24" fillId="9" borderId="10" xfId="0" applyFont="1" applyFill="1" applyBorder="1" applyAlignment="1">
      <alignment horizontal="center" vertical="center" wrapText="1"/>
    </xf>
    <xf numFmtId="0" fontId="24" fillId="10" borderId="11" xfId="0" applyFont="1" applyFill="1" applyBorder="1" applyAlignment="1">
      <alignment horizontal="center" vertical="center" wrapText="1"/>
    </xf>
    <xf numFmtId="0" fontId="24" fillId="14" borderId="23" xfId="0" applyFont="1" applyFill="1" applyBorder="1" applyAlignment="1">
      <alignment horizontal="center" vertical="center" wrapText="1"/>
    </xf>
    <xf numFmtId="0" fontId="24" fillId="15" borderId="24"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5" fillId="10" borderId="13" xfId="0" applyFont="1" applyFill="1" applyBorder="1" applyAlignment="1">
      <alignment horizontal="center"/>
    </xf>
    <xf numFmtId="169" fontId="26" fillId="0" borderId="14" xfId="2" applyNumberFormat="1" applyFont="1" applyBorder="1" applyAlignment="1">
      <alignment horizontal="center"/>
    </xf>
    <xf numFmtId="169" fontId="31" fillId="11" borderId="14" xfId="2" applyNumberFormat="1" applyFont="1" applyFill="1" applyBorder="1" applyAlignment="1">
      <alignment horizontal="center"/>
    </xf>
    <xf numFmtId="172" fontId="31" fillId="11" borderId="14" xfId="2" applyNumberFormat="1" applyFont="1" applyFill="1" applyBorder="1" applyAlignment="1">
      <alignment horizontal="center"/>
    </xf>
    <xf numFmtId="169" fontId="21" fillId="0" borderId="15" xfId="2" applyNumberFormat="1" applyFont="1" applyBorder="1"/>
    <xf numFmtId="169" fontId="21" fillId="11" borderId="15" xfId="2" applyNumberFormat="1" applyFont="1" applyFill="1" applyBorder="1"/>
    <xf numFmtId="0" fontId="25" fillId="12" borderId="13" xfId="0" applyFont="1" applyFill="1" applyBorder="1" applyAlignment="1">
      <alignment horizontal="center"/>
    </xf>
    <xf numFmtId="169" fontId="26" fillId="11" borderId="14" xfId="2" applyNumberFormat="1" applyFont="1" applyFill="1" applyBorder="1" applyAlignment="1">
      <alignment horizontal="center"/>
    </xf>
    <xf numFmtId="169" fontId="31" fillId="7" borderId="14" xfId="2" applyNumberFormat="1" applyFont="1" applyFill="1" applyBorder="1" applyAlignment="1">
      <alignment horizontal="center"/>
    </xf>
    <xf numFmtId="0" fontId="25" fillId="10" borderId="16" xfId="0" applyFont="1" applyFill="1" applyBorder="1" applyAlignment="1">
      <alignment horizontal="center"/>
    </xf>
    <xf numFmtId="169" fontId="26" fillId="11" borderId="17" xfId="2" applyNumberFormat="1" applyFont="1" applyFill="1" applyBorder="1" applyAlignment="1">
      <alignment horizontal="center"/>
    </xf>
    <xf numFmtId="169" fontId="26" fillId="0" borderId="17" xfId="2" applyNumberFormat="1" applyFont="1" applyBorder="1" applyAlignment="1">
      <alignment horizontal="center"/>
    </xf>
    <xf numFmtId="169" fontId="31" fillId="11" borderId="17" xfId="2" applyNumberFormat="1" applyFont="1" applyFill="1" applyBorder="1" applyAlignment="1">
      <alignment horizontal="center"/>
    </xf>
    <xf numFmtId="172" fontId="31" fillId="11" borderId="17" xfId="2" applyNumberFormat="1" applyFont="1" applyFill="1" applyBorder="1" applyAlignment="1">
      <alignment horizontal="center"/>
    </xf>
    <xf numFmtId="169" fontId="21" fillId="11" borderId="17" xfId="2" applyNumberFormat="1" applyFont="1" applyFill="1" applyBorder="1"/>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5"/>
  <sheetViews>
    <sheetView showGridLines="0" tabSelected="1" workbookViewId="0">
      <selection activeCell="D11" sqref="D11"/>
    </sheetView>
  </sheetViews>
  <sheetFormatPr baseColWidth="10" defaultRowHeight="16.5" x14ac:dyDescent="0.3"/>
  <cols>
    <col min="1" max="1" width="21.85546875" style="58" customWidth="1"/>
    <col min="2" max="2" width="13.140625" style="58" customWidth="1"/>
    <col min="3" max="3" width="16" style="58" customWidth="1"/>
    <col min="4" max="4" width="17.85546875" style="58" customWidth="1"/>
    <col min="5" max="5" width="15.85546875" style="58" customWidth="1"/>
    <col min="6" max="6" width="18" style="58" customWidth="1"/>
    <col min="7" max="7" width="19.5703125" style="58" customWidth="1"/>
    <col min="8" max="8" width="21.5703125" style="58" customWidth="1"/>
    <col min="9" max="9" width="16.42578125" style="59" customWidth="1"/>
    <col min="10" max="10" width="18" style="58" customWidth="1"/>
    <col min="11" max="16384" width="11.42578125" style="58"/>
  </cols>
  <sheetData>
    <row r="2" spans="1:7" ht="20.25" x14ac:dyDescent="0.3">
      <c r="A2" s="57" t="s">
        <v>36</v>
      </c>
    </row>
    <row r="4" spans="1:7" ht="17.25" thickBot="1" x14ac:dyDescent="0.35">
      <c r="A4" s="60">
        <v>43252</v>
      </c>
      <c r="B4" s="61"/>
    </row>
    <row r="5" spans="1:7" ht="27" x14ac:dyDescent="0.3">
      <c r="A5" s="62" t="s">
        <v>1</v>
      </c>
      <c r="B5" s="63" t="s">
        <v>2</v>
      </c>
      <c r="C5" s="63" t="s">
        <v>3</v>
      </c>
      <c r="D5" s="63" t="s">
        <v>54</v>
      </c>
      <c r="E5" s="63" t="s">
        <v>7</v>
      </c>
      <c r="F5" s="63" t="s">
        <v>8</v>
      </c>
      <c r="G5" s="64" t="s">
        <v>55</v>
      </c>
    </row>
    <row r="6" spans="1:7" x14ac:dyDescent="0.3">
      <c r="A6" s="65" t="s">
        <v>10</v>
      </c>
      <c r="B6" s="66">
        <f>19765</f>
        <v>19765</v>
      </c>
      <c r="C6" s="66">
        <v>2000</v>
      </c>
      <c r="D6" s="66">
        <v>8859</v>
      </c>
      <c r="E6" s="67">
        <v>1355</v>
      </c>
      <c r="F6" s="67">
        <v>357</v>
      </c>
      <c r="G6" s="68">
        <f t="shared" ref="G6:G12" si="0">SUM(B6:F6)</f>
        <v>32336</v>
      </c>
    </row>
    <row r="7" spans="1:7" x14ac:dyDescent="0.3">
      <c r="A7" s="65" t="s">
        <v>11</v>
      </c>
      <c r="B7" s="66">
        <v>21880</v>
      </c>
      <c r="C7" s="66">
        <v>2000</v>
      </c>
      <c r="D7" s="66">
        <v>10144</v>
      </c>
      <c r="E7" s="67">
        <v>1355</v>
      </c>
      <c r="F7" s="67">
        <v>357</v>
      </c>
      <c r="G7" s="68">
        <f t="shared" si="0"/>
        <v>35736</v>
      </c>
    </row>
    <row r="8" spans="1:7" x14ac:dyDescent="0.3">
      <c r="A8" s="65" t="s">
        <v>12</v>
      </c>
      <c r="B8" s="66">
        <v>25708</v>
      </c>
      <c r="C8" s="66">
        <v>2000</v>
      </c>
      <c r="D8" s="66">
        <v>12497</v>
      </c>
      <c r="E8" s="67">
        <v>1355</v>
      </c>
      <c r="F8" s="67">
        <v>357</v>
      </c>
      <c r="G8" s="68">
        <f t="shared" si="0"/>
        <v>41917</v>
      </c>
    </row>
    <row r="9" spans="1:7" x14ac:dyDescent="0.3">
      <c r="A9" s="69" t="s">
        <v>13</v>
      </c>
      <c r="B9" s="66">
        <v>27983</v>
      </c>
      <c r="C9" s="66">
        <v>2000</v>
      </c>
      <c r="D9" s="66">
        <v>13628</v>
      </c>
      <c r="E9" s="67">
        <v>1355</v>
      </c>
      <c r="F9" s="67">
        <v>357</v>
      </c>
      <c r="G9" s="68">
        <f t="shared" si="0"/>
        <v>45323</v>
      </c>
    </row>
    <row r="10" spans="1:7" x14ac:dyDescent="0.3">
      <c r="A10" s="65" t="s">
        <v>14</v>
      </c>
      <c r="B10" s="66">
        <v>31160</v>
      </c>
      <c r="C10" s="66">
        <v>2000</v>
      </c>
      <c r="D10" s="66">
        <v>15578</v>
      </c>
      <c r="E10" s="67">
        <v>1355</v>
      </c>
      <c r="F10" s="67">
        <v>357</v>
      </c>
      <c r="G10" s="68">
        <f t="shared" si="0"/>
        <v>50450</v>
      </c>
    </row>
    <row r="11" spans="1:7" x14ac:dyDescent="0.3">
      <c r="A11" s="65" t="s">
        <v>15</v>
      </c>
      <c r="B11" s="66">
        <v>34576</v>
      </c>
      <c r="C11" s="66">
        <v>2000</v>
      </c>
      <c r="D11" s="66">
        <v>17615</v>
      </c>
      <c r="E11" s="70">
        <v>1355</v>
      </c>
      <c r="F11" s="70">
        <v>357</v>
      </c>
      <c r="G11" s="68">
        <f t="shared" si="0"/>
        <v>55903</v>
      </c>
    </row>
    <row r="12" spans="1:7" x14ac:dyDescent="0.3">
      <c r="A12" s="65" t="s">
        <v>16</v>
      </c>
      <c r="B12" s="66">
        <v>35104</v>
      </c>
      <c r="C12" s="66">
        <v>2000</v>
      </c>
      <c r="D12" s="66">
        <v>17647</v>
      </c>
      <c r="E12" s="70">
        <v>1355</v>
      </c>
      <c r="F12" s="70">
        <v>357</v>
      </c>
      <c r="G12" s="68">
        <f t="shared" si="0"/>
        <v>56463</v>
      </c>
    </row>
    <row r="13" spans="1:7" ht="17.25" thickBot="1" x14ac:dyDescent="0.35">
      <c r="A13" s="71" t="s">
        <v>17</v>
      </c>
      <c r="B13" s="72">
        <v>36823</v>
      </c>
      <c r="C13" s="72">
        <v>2000</v>
      </c>
      <c r="D13" s="72">
        <v>18540</v>
      </c>
      <c r="E13" s="73">
        <v>1355</v>
      </c>
      <c r="F13" s="73">
        <v>357</v>
      </c>
      <c r="G13" s="74">
        <v>59075</v>
      </c>
    </row>
    <row r="16" spans="1:7" ht="19.5" thickBot="1" x14ac:dyDescent="0.35">
      <c r="A16" s="75">
        <v>43282</v>
      </c>
      <c r="E16" s="159" t="s">
        <v>59</v>
      </c>
      <c r="F16" s="160"/>
      <c r="G16" s="161"/>
    </row>
    <row r="17" spans="1:10" ht="27" x14ac:dyDescent="0.3">
      <c r="A17" s="62" t="s">
        <v>1</v>
      </c>
      <c r="B17" s="63" t="s">
        <v>2</v>
      </c>
      <c r="C17" s="63" t="s">
        <v>3</v>
      </c>
      <c r="D17" s="63" t="s">
        <v>54</v>
      </c>
      <c r="E17" s="76" t="s">
        <v>60</v>
      </c>
      <c r="F17" s="77" t="s">
        <v>7</v>
      </c>
      <c r="G17" s="78" t="s">
        <v>8</v>
      </c>
      <c r="H17" s="64" t="s">
        <v>55</v>
      </c>
    </row>
    <row r="18" spans="1:10" x14ac:dyDescent="0.3">
      <c r="A18" s="65" t="s">
        <v>10</v>
      </c>
      <c r="B18" s="79">
        <v>21365.432000000001</v>
      </c>
      <c r="C18" s="80">
        <v>2000</v>
      </c>
      <c r="D18" s="80">
        <v>8859</v>
      </c>
      <c r="E18" s="81">
        <v>1067.0880000000002</v>
      </c>
      <c r="F18" s="81">
        <v>4022.7200000000003</v>
      </c>
      <c r="G18" s="81">
        <v>357</v>
      </c>
      <c r="H18" s="82">
        <v>37671.440000000002</v>
      </c>
    </row>
    <row r="19" spans="1:10" x14ac:dyDescent="0.3">
      <c r="A19" s="65" t="s">
        <v>11</v>
      </c>
      <c r="B19" s="80">
        <v>23648.932000000001</v>
      </c>
      <c r="C19" s="80">
        <v>2000</v>
      </c>
      <c r="D19" s="80">
        <v>10144</v>
      </c>
      <c r="E19" s="81">
        <v>1179.2880000000002</v>
      </c>
      <c r="F19" s="81">
        <v>4303.22</v>
      </c>
      <c r="G19" s="81">
        <v>357</v>
      </c>
      <c r="H19" s="82">
        <v>41632.44</v>
      </c>
    </row>
    <row r="20" spans="1:10" x14ac:dyDescent="0.3">
      <c r="A20" s="65" t="s">
        <v>12</v>
      </c>
      <c r="B20" s="80">
        <v>27782.891500000002</v>
      </c>
      <c r="C20" s="80">
        <v>2000</v>
      </c>
      <c r="D20" s="80">
        <v>12497</v>
      </c>
      <c r="E20" s="81">
        <v>1383.2610000000002</v>
      </c>
      <c r="F20" s="81">
        <v>4813.1525000000001</v>
      </c>
      <c r="G20" s="81">
        <v>357</v>
      </c>
      <c r="H20" s="82">
        <v>48833.304999999993</v>
      </c>
    </row>
    <row r="21" spans="1:10" x14ac:dyDescent="0.3">
      <c r="A21" s="69" t="s">
        <v>13</v>
      </c>
      <c r="B21" s="80">
        <v>30226.488499999999</v>
      </c>
      <c r="C21" s="80">
        <v>2000</v>
      </c>
      <c r="D21" s="80">
        <v>13628</v>
      </c>
      <c r="E21" s="81">
        <v>1495.6590000000001</v>
      </c>
      <c r="F21" s="81">
        <v>5094.1475</v>
      </c>
      <c r="G21" s="81">
        <v>357</v>
      </c>
      <c r="H21" s="82">
        <v>52801.294999999998</v>
      </c>
    </row>
    <row r="22" spans="1:10" x14ac:dyDescent="0.3">
      <c r="A22" s="65" t="s">
        <v>14</v>
      </c>
      <c r="B22" s="80">
        <v>33657.275000000001</v>
      </c>
      <c r="C22" s="80">
        <v>2000</v>
      </c>
      <c r="D22" s="80">
        <v>15578</v>
      </c>
      <c r="E22" s="81">
        <v>1664.8500000000001</v>
      </c>
      <c r="F22" s="81">
        <v>5517.125</v>
      </c>
      <c r="G22" s="81">
        <v>357</v>
      </c>
      <c r="H22" s="82">
        <v>58774.25</v>
      </c>
    </row>
    <row r="23" spans="1:10" x14ac:dyDescent="0.3">
      <c r="A23" s="65" t="s">
        <v>15</v>
      </c>
      <c r="B23" s="80">
        <v>37343.198499999999</v>
      </c>
      <c r="C23" s="80">
        <v>2000</v>
      </c>
      <c r="D23" s="80">
        <v>17615</v>
      </c>
      <c r="E23" s="81">
        <v>1844.7990000000002</v>
      </c>
      <c r="F23" s="81">
        <v>5966.9975000000004</v>
      </c>
      <c r="G23" s="83">
        <v>357</v>
      </c>
      <c r="H23" s="82">
        <v>65126.994999999995</v>
      </c>
    </row>
    <row r="24" spans="1:10" x14ac:dyDescent="0.3">
      <c r="A24" s="65" t="s">
        <v>16</v>
      </c>
      <c r="B24" s="80">
        <v>37898.9185</v>
      </c>
      <c r="C24" s="80">
        <v>2000</v>
      </c>
      <c r="D24" s="80">
        <v>17647</v>
      </c>
      <c r="E24" s="81">
        <v>1863.2790000000002</v>
      </c>
      <c r="F24" s="81">
        <v>6013.1975000000002</v>
      </c>
      <c r="G24" s="83">
        <v>357</v>
      </c>
      <c r="H24" s="82">
        <v>65779.395000000004</v>
      </c>
    </row>
    <row r="25" spans="1:10" ht="17.25" thickBot="1" x14ac:dyDescent="0.35">
      <c r="A25" s="71" t="s">
        <v>17</v>
      </c>
      <c r="B25" s="84">
        <v>39747.212500000001</v>
      </c>
      <c r="C25" s="84">
        <v>2000</v>
      </c>
      <c r="D25" s="84">
        <v>18540</v>
      </c>
      <c r="E25" s="85">
        <v>1949.4750000000001</v>
      </c>
      <c r="F25" s="85">
        <v>6228.6875</v>
      </c>
      <c r="G25" s="86">
        <v>357</v>
      </c>
      <c r="H25" s="87">
        <v>68822.375</v>
      </c>
    </row>
    <row r="27" spans="1:10" ht="18.75" x14ac:dyDescent="0.3">
      <c r="A27" s="163" t="s">
        <v>0</v>
      </c>
      <c r="B27" s="164"/>
      <c r="C27" s="164"/>
      <c r="D27" s="164"/>
      <c r="E27" s="88"/>
      <c r="F27" s="88"/>
      <c r="G27" s="88"/>
      <c r="H27" s="88"/>
      <c r="I27" s="89"/>
    </row>
    <row r="28" spans="1:10" x14ac:dyDescent="0.3">
      <c r="A28" s="88"/>
      <c r="B28" s="88"/>
      <c r="C28" s="88"/>
      <c r="D28" s="88"/>
      <c r="E28" s="88"/>
      <c r="F28" s="88"/>
      <c r="G28" s="88"/>
      <c r="H28" s="88"/>
      <c r="I28" s="89"/>
    </row>
    <row r="29" spans="1:10" ht="27" x14ac:dyDescent="0.3">
      <c r="A29" s="90" t="s">
        <v>1</v>
      </c>
      <c r="B29" s="90" t="s">
        <v>2</v>
      </c>
      <c r="C29" s="90" t="s">
        <v>3</v>
      </c>
      <c r="D29" s="90" t="s">
        <v>4</v>
      </c>
      <c r="E29" s="90" t="s">
        <v>5</v>
      </c>
      <c r="F29" s="90" t="s">
        <v>6</v>
      </c>
      <c r="G29" s="90" t="s">
        <v>7</v>
      </c>
      <c r="H29" s="90" t="s">
        <v>8</v>
      </c>
      <c r="I29" s="91" t="s">
        <v>9</v>
      </c>
      <c r="J29" s="32" t="s">
        <v>57</v>
      </c>
    </row>
    <row r="30" spans="1:10" x14ac:dyDescent="0.3">
      <c r="A30" s="92" t="s">
        <v>10</v>
      </c>
      <c r="B30" s="93">
        <v>23305</v>
      </c>
      <c r="C30" s="93">
        <v>2000</v>
      </c>
      <c r="D30" s="93">
        <v>8859</v>
      </c>
      <c r="E30" s="93">
        <v>2361</v>
      </c>
      <c r="F30" s="93">
        <v>1940</v>
      </c>
      <c r="G30" s="93">
        <v>4023</v>
      </c>
      <c r="H30" s="93">
        <v>357</v>
      </c>
      <c r="I30" s="94">
        <v>42845</v>
      </c>
      <c r="J30" s="95">
        <f>+I30/G6</f>
        <v>1.3249938149430975</v>
      </c>
    </row>
    <row r="31" spans="1:10" x14ac:dyDescent="0.3">
      <c r="A31" s="92" t="s">
        <v>11</v>
      </c>
      <c r="B31" s="93">
        <v>25793</v>
      </c>
      <c r="C31" s="93">
        <v>2000</v>
      </c>
      <c r="D31" s="93">
        <v>10144</v>
      </c>
      <c r="E31" s="93">
        <v>2609</v>
      </c>
      <c r="F31" s="93">
        <v>2144</v>
      </c>
      <c r="G31" s="93">
        <v>4303</v>
      </c>
      <c r="H31" s="93">
        <v>357</v>
      </c>
      <c r="I31" s="94">
        <v>47350</v>
      </c>
      <c r="J31" s="95">
        <f t="shared" ref="J31:J37" si="1">+I31/G7</f>
        <v>1.3249944034027312</v>
      </c>
    </row>
    <row r="32" spans="1:10" x14ac:dyDescent="0.3">
      <c r="A32" s="92" t="s">
        <v>12</v>
      </c>
      <c r="B32" s="93">
        <v>30298</v>
      </c>
      <c r="C32" s="93">
        <v>2000</v>
      </c>
      <c r="D32" s="93">
        <v>12497</v>
      </c>
      <c r="E32" s="93">
        <v>3060</v>
      </c>
      <c r="F32" s="93">
        <v>2515</v>
      </c>
      <c r="G32" s="93">
        <v>4813</v>
      </c>
      <c r="H32" s="93">
        <v>357</v>
      </c>
      <c r="I32" s="94">
        <v>55540</v>
      </c>
      <c r="J32" s="95">
        <f t="shared" si="1"/>
        <v>1.3249994035832717</v>
      </c>
    </row>
    <row r="33" spans="1:10" x14ac:dyDescent="0.3">
      <c r="A33" s="92" t="s">
        <v>13</v>
      </c>
      <c r="B33" s="93">
        <v>32945</v>
      </c>
      <c r="C33" s="93">
        <v>2000</v>
      </c>
      <c r="D33" s="93">
        <v>13628</v>
      </c>
      <c r="E33" s="93">
        <v>3309</v>
      </c>
      <c r="F33" s="93">
        <v>2719</v>
      </c>
      <c r="G33" s="93">
        <v>5094</v>
      </c>
      <c r="H33" s="93">
        <v>357</v>
      </c>
      <c r="I33" s="94">
        <v>60052</v>
      </c>
      <c r="J33" s="95">
        <f t="shared" si="1"/>
        <v>1.3249784877435298</v>
      </c>
    </row>
    <row r="34" spans="1:10" x14ac:dyDescent="0.3">
      <c r="A34" s="92" t="s">
        <v>14</v>
      </c>
      <c r="B34" s="93">
        <v>36684</v>
      </c>
      <c r="C34" s="93">
        <v>2000</v>
      </c>
      <c r="D34" s="93">
        <v>15578</v>
      </c>
      <c r="E34" s="93">
        <v>3683</v>
      </c>
      <c r="F34" s="93">
        <v>3027</v>
      </c>
      <c r="G34" s="93">
        <v>5517</v>
      </c>
      <c r="H34" s="93">
        <v>357</v>
      </c>
      <c r="I34" s="94">
        <v>66846</v>
      </c>
      <c r="J34" s="95">
        <f t="shared" si="1"/>
        <v>1.3249950445986125</v>
      </c>
    </row>
    <row r="35" spans="1:10" x14ac:dyDescent="0.3">
      <c r="A35" s="92" t="s">
        <v>15</v>
      </c>
      <c r="B35" s="93">
        <v>40697</v>
      </c>
      <c r="C35" s="93">
        <v>2000</v>
      </c>
      <c r="D35" s="93">
        <v>17615</v>
      </c>
      <c r="E35" s="93">
        <v>4081</v>
      </c>
      <c r="F35" s="93">
        <v>3354</v>
      </c>
      <c r="G35" s="93">
        <v>5967</v>
      </c>
      <c r="H35" s="93">
        <v>357</v>
      </c>
      <c r="I35" s="94">
        <v>74071</v>
      </c>
      <c r="J35" s="95">
        <f t="shared" si="1"/>
        <v>1.3249915031393664</v>
      </c>
    </row>
    <row r="36" spans="1:10" x14ac:dyDescent="0.3">
      <c r="A36" s="92" t="s">
        <v>16</v>
      </c>
      <c r="B36" s="93">
        <v>41287</v>
      </c>
      <c r="C36" s="93">
        <v>2000</v>
      </c>
      <c r="D36" s="93">
        <v>17647</v>
      </c>
      <c r="E36" s="93">
        <v>4121</v>
      </c>
      <c r="F36" s="93">
        <v>3388</v>
      </c>
      <c r="G36" s="93">
        <v>6013</v>
      </c>
      <c r="H36" s="93">
        <v>357</v>
      </c>
      <c r="I36" s="94">
        <v>74813</v>
      </c>
      <c r="J36" s="95">
        <f t="shared" si="1"/>
        <v>1.324991587411225</v>
      </c>
    </row>
    <row r="37" spans="1:10" x14ac:dyDescent="0.3">
      <c r="A37" s="92" t="s">
        <v>17</v>
      </c>
      <c r="B37" s="93">
        <v>43292</v>
      </c>
      <c r="C37" s="93">
        <v>2000</v>
      </c>
      <c r="D37" s="93">
        <v>18540</v>
      </c>
      <c r="E37" s="93">
        <v>4312</v>
      </c>
      <c r="F37" s="93">
        <v>3545</v>
      </c>
      <c r="G37" s="93">
        <v>6229</v>
      </c>
      <c r="H37" s="93">
        <v>357</v>
      </c>
      <c r="I37" s="94">
        <v>78275</v>
      </c>
      <c r="J37" s="95">
        <f t="shared" si="1"/>
        <v>1.3250105797714768</v>
      </c>
    </row>
    <row r="38" spans="1:10" x14ac:dyDescent="0.3">
      <c r="A38" s="30"/>
      <c r="B38" s="30"/>
      <c r="C38" s="30"/>
      <c r="D38" s="30"/>
      <c r="E38" s="30"/>
      <c r="F38" s="30"/>
      <c r="G38" s="30"/>
      <c r="H38" s="30"/>
      <c r="I38" s="96"/>
      <c r="J38" s="1"/>
    </row>
    <row r="39" spans="1:10" x14ac:dyDescent="0.3">
      <c r="A39" s="97" t="s">
        <v>18</v>
      </c>
      <c r="B39" s="97"/>
      <c r="C39" s="97"/>
      <c r="D39" s="97"/>
      <c r="E39" s="97"/>
      <c r="F39" s="97"/>
      <c r="G39" s="97"/>
      <c r="H39" s="97"/>
      <c r="I39" s="98"/>
      <c r="J39" s="1"/>
    </row>
    <row r="40" spans="1:10" x14ac:dyDescent="0.3">
      <c r="A40" s="97"/>
      <c r="B40" s="97"/>
      <c r="C40" s="97"/>
      <c r="D40" s="97"/>
      <c r="E40" s="97"/>
      <c r="F40" s="97"/>
      <c r="G40" s="97"/>
      <c r="H40" s="97"/>
      <c r="I40" s="98"/>
      <c r="J40" s="1"/>
    </row>
    <row r="41" spans="1:10" ht="27" x14ac:dyDescent="0.3">
      <c r="A41" s="99" t="s">
        <v>1</v>
      </c>
      <c r="B41" s="90" t="s">
        <v>2</v>
      </c>
      <c r="C41" s="90" t="s">
        <v>3</v>
      </c>
      <c r="D41" s="90" t="s">
        <v>4</v>
      </c>
      <c r="E41" s="90" t="s">
        <v>5</v>
      </c>
      <c r="F41" s="90" t="s">
        <v>6</v>
      </c>
      <c r="G41" s="90" t="s">
        <v>7</v>
      </c>
      <c r="H41" s="90" t="s">
        <v>8</v>
      </c>
      <c r="I41" s="91" t="s">
        <v>19</v>
      </c>
      <c r="J41" s="32" t="s">
        <v>58</v>
      </c>
    </row>
    <row r="42" spans="1:10" x14ac:dyDescent="0.3">
      <c r="A42" s="99" t="s">
        <v>10</v>
      </c>
      <c r="B42" s="93">
        <v>23305</v>
      </c>
      <c r="C42" s="93">
        <v>2000</v>
      </c>
      <c r="D42" s="93">
        <v>8859</v>
      </c>
      <c r="E42" s="93">
        <v>2361</v>
      </c>
      <c r="F42" s="93">
        <v>2587</v>
      </c>
      <c r="G42" s="93">
        <v>4023</v>
      </c>
      <c r="H42" s="93">
        <v>357</v>
      </c>
      <c r="I42" s="100">
        <v>43492</v>
      </c>
      <c r="J42" s="95">
        <f>+I42/$G6</f>
        <v>1.3450024740227611</v>
      </c>
    </row>
    <row r="43" spans="1:10" x14ac:dyDescent="0.3">
      <c r="A43" s="99" t="s">
        <v>11</v>
      </c>
      <c r="B43" s="93">
        <v>25793</v>
      </c>
      <c r="C43" s="93">
        <v>2000</v>
      </c>
      <c r="D43" s="93">
        <v>10144</v>
      </c>
      <c r="E43" s="93">
        <v>2609</v>
      </c>
      <c r="F43" s="93">
        <v>2859</v>
      </c>
      <c r="G43" s="93">
        <v>4303</v>
      </c>
      <c r="H43" s="93">
        <v>357</v>
      </c>
      <c r="I43" s="100">
        <v>48065</v>
      </c>
      <c r="J43" s="95">
        <f t="shared" ref="J43:J49" si="2">+I43/$G7</f>
        <v>1.3450022386389076</v>
      </c>
    </row>
    <row r="44" spans="1:10" x14ac:dyDescent="0.3">
      <c r="A44" s="99" t="s">
        <v>12</v>
      </c>
      <c r="B44" s="93">
        <v>30298</v>
      </c>
      <c r="C44" s="93">
        <v>2000</v>
      </c>
      <c r="D44" s="93">
        <v>12497</v>
      </c>
      <c r="E44" s="93">
        <v>3060</v>
      </c>
      <c r="F44" s="93">
        <v>3353</v>
      </c>
      <c r="G44" s="93">
        <v>4813</v>
      </c>
      <c r="H44" s="93">
        <v>357</v>
      </c>
      <c r="I44" s="100">
        <v>56378</v>
      </c>
      <c r="J44" s="95">
        <f t="shared" si="2"/>
        <v>1.344991292315767</v>
      </c>
    </row>
    <row r="45" spans="1:10" x14ac:dyDescent="0.3">
      <c r="A45" s="99" t="s">
        <v>13</v>
      </c>
      <c r="B45" s="93">
        <v>32945</v>
      </c>
      <c r="C45" s="93">
        <v>2000</v>
      </c>
      <c r="D45" s="93">
        <v>13628</v>
      </c>
      <c r="E45" s="93">
        <v>3309</v>
      </c>
      <c r="F45" s="93">
        <v>3625</v>
      </c>
      <c r="G45" s="93">
        <v>5094</v>
      </c>
      <c r="H45" s="93">
        <v>357</v>
      </c>
      <c r="I45" s="100">
        <v>60958</v>
      </c>
      <c r="J45" s="95">
        <f t="shared" si="2"/>
        <v>1.3449683383712463</v>
      </c>
    </row>
    <row r="46" spans="1:10" x14ac:dyDescent="0.3">
      <c r="A46" s="99" t="s">
        <v>14</v>
      </c>
      <c r="B46" s="93">
        <v>36684</v>
      </c>
      <c r="C46" s="93">
        <v>2000</v>
      </c>
      <c r="D46" s="93">
        <v>15578</v>
      </c>
      <c r="E46" s="93">
        <v>3683</v>
      </c>
      <c r="F46" s="93">
        <v>4036</v>
      </c>
      <c r="G46" s="93">
        <v>5517</v>
      </c>
      <c r="H46" s="93">
        <v>357</v>
      </c>
      <c r="I46" s="100">
        <v>67855</v>
      </c>
      <c r="J46" s="95">
        <f t="shared" si="2"/>
        <v>1.3449950445986125</v>
      </c>
    </row>
    <row r="47" spans="1:10" x14ac:dyDescent="0.3">
      <c r="A47" s="99" t="s">
        <v>15</v>
      </c>
      <c r="B47" s="93">
        <v>40697</v>
      </c>
      <c r="C47" s="93">
        <v>2000</v>
      </c>
      <c r="D47" s="93">
        <v>17615</v>
      </c>
      <c r="E47" s="93">
        <v>4081</v>
      </c>
      <c r="F47" s="93">
        <v>4472</v>
      </c>
      <c r="G47" s="93">
        <v>5967</v>
      </c>
      <c r="H47" s="93">
        <v>357</v>
      </c>
      <c r="I47" s="100">
        <v>75189</v>
      </c>
      <c r="J47" s="95">
        <f t="shared" si="2"/>
        <v>1.3449904298517075</v>
      </c>
    </row>
    <row r="48" spans="1:10" x14ac:dyDescent="0.3">
      <c r="A48" s="99" t="s">
        <v>16</v>
      </c>
      <c r="B48" s="93">
        <v>41287</v>
      </c>
      <c r="C48" s="93">
        <v>2000</v>
      </c>
      <c r="D48" s="93">
        <v>17647</v>
      </c>
      <c r="E48" s="93">
        <v>4121</v>
      </c>
      <c r="F48" s="93">
        <v>4517</v>
      </c>
      <c r="G48" s="93">
        <v>6013</v>
      </c>
      <c r="H48" s="93">
        <v>357</v>
      </c>
      <c r="I48" s="100">
        <v>75942</v>
      </c>
      <c r="J48" s="95">
        <f t="shared" si="2"/>
        <v>1.3449869826257903</v>
      </c>
    </row>
    <row r="49" spans="1:10" x14ac:dyDescent="0.3">
      <c r="A49" s="99" t="s">
        <v>17</v>
      </c>
      <c r="B49" s="93">
        <v>43292</v>
      </c>
      <c r="C49" s="93">
        <v>2000</v>
      </c>
      <c r="D49" s="93">
        <v>18540</v>
      </c>
      <c r="E49" s="93">
        <v>4312</v>
      </c>
      <c r="F49" s="93">
        <v>4727</v>
      </c>
      <c r="G49" s="93">
        <v>6229</v>
      </c>
      <c r="H49" s="93">
        <v>357</v>
      </c>
      <c r="I49" s="100">
        <v>79457</v>
      </c>
      <c r="J49" s="95">
        <f t="shared" si="2"/>
        <v>1.3450190435886584</v>
      </c>
    </row>
    <row r="50" spans="1:10" x14ac:dyDescent="0.3">
      <c r="A50" s="101"/>
      <c r="B50" s="30"/>
      <c r="C50" s="30"/>
      <c r="D50" s="30"/>
      <c r="E50" s="30"/>
      <c r="F50" s="30"/>
      <c r="G50" s="30"/>
      <c r="H50" s="30"/>
      <c r="I50" s="96"/>
      <c r="J50" s="1"/>
    </row>
    <row r="51" spans="1:10" x14ac:dyDescent="0.3">
      <c r="A51" s="165" t="s">
        <v>20</v>
      </c>
      <c r="B51" s="166"/>
      <c r="C51" s="166"/>
      <c r="D51" s="166"/>
      <c r="E51" s="102"/>
      <c r="F51" s="102"/>
      <c r="G51" s="102"/>
      <c r="H51" s="102"/>
      <c r="I51" s="96"/>
      <c r="J51" s="1"/>
    </row>
    <row r="52" spans="1:10" x14ac:dyDescent="0.3">
      <c r="A52" s="102"/>
      <c r="B52" s="102"/>
      <c r="C52" s="102"/>
      <c r="D52" s="102"/>
      <c r="E52" s="102"/>
      <c r="F52" s="102"/>
      <c r="G52" s="102"/>
      <c r="H52" s="102"/>
      <c r="I52" s="96"/>
      <c r="J52" s="1"/>
    </row>
    <row r="53" spans="1:10" ht="27" x14ac:dyDescent="0.3">
      <c r="A53" s="90" t="s">
        <v>1</v>
      </c>
      <c r="B53" s="90" t="s">
        <v>2</v>
      </c>
      <c r="C53" s="90" t="s">
        <v>3</v>
      </c>
      <c r="D53" s="90" t="s">
        <v>4</v>
      </c>
      <c r="E53" s="90" t="s">
        <v>6</v>
      </c>
      <c r="F53" s="90" t="s">
        <v>7</v>
      </c>
      <c r="G53" s="90" t="s">
        <v>8</v>
      </c>
      <c r="H53" s="90" t="s">
        <v>21</v>
      </c>
      <c r="I53" s="32" t="s">
        <v>56</v>
      </c>
      <c r="J53" s="1"/>
    </row>
    <row r="54" spans="1:10" x14ac:dyDescent="0.3">
      <c r="A54" s="99" t="s">
        <v>10</v>
      </c>
      <c r="B54" s="103">
        <v>23305</v>
      </c>
      <c r="C54" s="103">
        <v>2000</v>
      </c>
      <c r="D54" s="103">
        <v>11220</v>
      </c>
      <c r="E54" s="103">
        <v>2587</v>
      </c>
      <c r="F54" s="103">
        <v>4023</v>
      </c>
      <c r="G54" s="103">
        <v>357</v>
      </c>
      <c r="H54" s="100">
        <v>43492</v>
      </c>
      <c r="I54" s="95">
        <f>+H54/G6</f>
        <v>1.3450024740227611</v>
      </c>
      <c r="J54" s="1"/>
    </row>
    <row r="55" spans="1:10" x14ac:dyDescent="0.3">
      <c r="A55" s="99" t="s">
        <v>11</v>
      </c>
      <c r="B55" s="103">
        <v>25793</v>
      </c>
      <c r="C55" s="103">
        <v>2000</v>
      </c>
      <c r="D55" s="103">
        <v>12753</v>
      </c>
      <c r="E55" s="103">
        <v>2859</v>
      </c>
      <c r="F55" s="103">
        <v>4303</v>
      </c>
      <c r="G55" s="103">
        <v>357</v>
      </c>
      <c r="H55" s="100">
        <v>48065</v>
      </c>
      <c r="I55" s="95">
        <f t="shared" ref="I55:I61" si="3">+H55/G7</f>
        <v>1.3450022386389076</v>
      </c>
      <c r="J55" s="1"/>
    </row>
    <row r="56" spans="1:10" x14ac:dyDescent="0.3">
      <c r="A56" s="99" t="s">
        <v>12</v>
      </c>
      <c r="B56" s="103">
        <v>30298</v>
      </c>
      <c r="C56" s="103">
        <v>2000</v>
      </c>
      <c r="D56" s="103">
        <v>15557</v>
      </c>
      <c r="E56" s="103">
        <v>3353</v>
      </c>
      <c r="F56" s="103">
        <v>4813</v>
      </c>
      <c r="G56" s="103">
        <v>357</v>
      </c>
      <c r="H56" s="100">
        <v>56378</v>
      </c>
      <c r="I56" s="95">
        <f t="shared" si="3"/>
        <v>1.344991292315767</v>
      </c>
      <c r="J56" s="1"/>
    </row>
    <row r="57" spans="1:10" x14ac:dyDescent="0.3">
      <c r="A57" s="99" t="s">
        <v>13</v>
      </c>
      <c r="B57" s="103">
        <v>32945</v>
      </c>
      <c r="C57" s="103">
        <v>2000</v>
      </c>
      <c r="D57" s="103">
        <v>16937</v>
      </c>
      <c r="E57" s="103">
        <v>3625</v>
      </c>
      <c r="F57" s="103">
        <v>5094</v>
      </c>
      <c r="G57" s="103">
        <v>357</v>
      </c>
      <c r="H57" s="100">
        <v>60958</v>
      </c>
      <c r="I57" s="95">
        <f t="shared" si="3"/>
        <v>1.3449683383712463</v>
      </c>
      <c r="J57" s="1"/>
    </row>
    <row r="58" spans="1:10" x14ac:dyDescent="0.3">
      <c r="A58" s="99" t="s">
        <v>14</v>
      </c>
      <c r="B58" s="103">
        <v>36684</v>
      </c>
      <c r="C58" s="103">
        <v>2000</v>
      </c>
      <c r="D58" s="103">
        <v>19261</v>
      </c>
      <c r="E58" s="103">
        <v>4036</v>
      </c>
      <c r="F58" s="103">
        <v>5517</v>
      </c>
      <c r="G58" s="103">
        <v>357</v>
      </c>
      <c r="H58" s="100">
        <v>67855</v>
      </c>
      <c r="I58" s="95">
        <f t="shared" si="3"/>
        <v>1.3449950445986125</v>
      </c>
      <c r="J58" s="1"/>
    </row>
    <row r="59" spans="1:10" x14ac:dyDescent="0.3">
      <c r="A59" s="99" t="s">
        <v>15</v>
      </c>
      <c r="B59" s="103">
        <v>40697</v>
      </c>
      <c r="C59" s="103">
        <v>2000</v>
      </c>
      <c r="D59" s="103">
        <v>21696</v>
      </c>
      <c r="E59" s="103">
        <v>4472</v>
      </c>
      <c r="F59" s="103">
        <v>5967</v>
      </c>
      <c r="G59" s="103">
        <v>357</v>
      </c>
      <c r="H59" s="100">
        <v>75189</v>
      </c>
      <c r="I59" s="95">
        <f t="shared" si="3"/>
        <v>1.3449904298517075</v>
      </c>
      <c r="J59" s="1"/>
    </row>
    <row r="60" spans="1:10" x14ac:dyDescent="0.3">
      <c r="A60" s="99" t="s">
        <v>16</v>
      </c>
      <c r="B60" s="103">
        <v>41287</v>
      </c>
      <c r="C60" s="103">
        <v>2000</v>
      </c>
      <c r="D60" s="103">
        <v>21768</v>
      </c>
      <c r="E60" s="103">
        <v>4517</v>
      </c>
      <c r="F60" s="103">
        <v>6013</v>
      </c>
      <c r="G60" s="103">
        <v>357</v>
      </c>
      <c r="H60" s="100">
        <v>75942</v>
      </c>
      <c r="I60" s="95">
        <f t="shared" si="3"/>
        <v>1.3449869826257903</v>
      </c>
      <c r="J60" s="1"/>
    </row>
    <row r="61" spans="1:10" x14ac:dyDescent="0.3">
      <c r="A61" s="99" t="s">
        <v>17</v>
      </c>
      <c r="B61" s="103">
        <v>43292</v>
      </c>
      <c r="C61" s="103">
        <v>2000</v>
      </c>
      <c r="D61" s="103">
        <v>22852</v>
      </c>
      <c r="E61" s="103">
        <v>4727</v>
      </c>
      <c r="F61" s="103">
        <v>6229</v>
      </c>
      <c r="G61" s="103">
        <v>357</v>
      </c>
      <c r="H61" s="100">
        <v>79457</v>
      </c>
      <c r="I61" s="95">
        <f t="shared" si="3"/>
        <v>1.3450190435886584</v>
      </c>
      <c r="J61" s="1"/>
    </row>
    <row r="62" spans="1:10" x14ac:dyDescent="0.3">
      <c r="A62" s="104"/>
      <c r="B62" s="30"/>
      <c r="C62" s="30"/>
      <c r="D62" s="30"/>
      <c r="E62" s="30"/>
      <c r="F62" s="30"/>
      <c r="G62" s="30"/>
      <c r="H62" s="30"/>
      <c r="I62" s="96"/>
      <c r="J62" s="1"/>
    </row>
    <row r="63" spans="1:10" x14ac:dyDescent="0.3">
      <c r="A63" s="29" t="s">
        <v>62</v>
      </c>
      <c r="B63" s="30"/>
      <c r="C63" s="30"/>
      <c r="D63" s="30"/>
      <c r="E63" s="30"/>
      <c r="F63" s="30"/>
      <c r="G63" s="30"/>
      <c r="H63" s="30"/>
      <c r="I63" s="96"/>
      <c r="J63" s="1"/>
    </row>
    <row r="64" spans="1:10" ht="27" x14ac:dyDescent="0.3">
      <c r="A64" s="105" t="s">
        <v>22</v>
      </c>
      <c r="B64" s="106" t="s">
        <v>23</v>
      </c>
      <c r="C64" s="105" t="s">
        <v>24</v>
      </c>
      <c r="D64" s="105" t="s">
        <v>25</v>
      </c>
      <c r="E64" s="105" t="s">
        <v>26</v>
      </c>
      <c r="F64" s="107" t="s">
        <v>34</v>
      </c>
      <c r="G64" s="30"/>
      <c r="H64" s="30"/>
      <c r="I64" s="96"/>
      <c r="J64" s="1"/>
    </row>
    <row r="65" spans="1:10" x14ac:dyDescent="0.3">
      <c r="A65" s="108" t="s">
        <v>27</v>
      </c>
      <c r="B65" s="103">
        <v>110.46</v>
      </c>
      <c r="C65" s="103">
        <v>128.69</v>
      </c>
      <c r="D65" s="103">
        <v>146.37</v>
      </c>
      <c r="E65" s="109">
        <v>148.57</v>
      </c>
      <c r="F65" s="110">
        <f>+E65/B65</f>
        <v>1.3450117689661416</v>
      </c>
      <c r="G65" s="30"/>
      <c r="H65" s="30"/>
      <c r="I65" s="96"/>
      <c r="J65" s="1"/>
    </row>
    <row r="66" spans="1:10" ht="27" x14ac:dyDescent="0.3">
      <c r="A66" s="108" t="s">
        <v>28</v>
      </c>
      <c r="B66" s="103">
        <v>11.21</v>
      </c>
      <c r="C66" s="103">
        <v>13.06</v>
      </c>
      <c r="D66" s="103">
        <v>14.85</v>
      </c>
      <c r="E66" s="109">
        <v>15.07</v>
      </c>
      <c r="F66" s="110">
        <f t="shared" ref="F66:F72" si="4">+E66/B66</f>
        <v>1.344335414808207</v>
      </c>
      <c r="G66" s="30"/>
      <c r="H66" s="30"/>
      <c r="I66" s="96"/>
      <c r="J66" s="1"/>
    </row>
    <row r="67" spans="1:10" x14ac:dyDescent="0.3">
      <c r="A67" s="108" t="s">
        <v>29</v>
      </c>
      <c r="B67" s="103">
        <v>2398.21</v>
      </c>
      <c r="C67" s="103">
        <v>2793.93</v>
      </c>
      <c r="D67" s="103">
        <v>3177.62</v>
      </c>
      <c r="E67" s="109">
        <v>3225.57</v>
      </c>
      <c r="F67" s="110">
        <f t="shared" si="4"/>
        <v>1.3449906388514767</v>
      </c>
      <c r="G67" s="30"/>
      <c r="H67" s="30"/>
      <c r="I67" s="96"/>
      <c r="J67" s="1"/>
    </row>
    <row r="68" spans="1:10" x14ac:dyDescent="0.3">
      <c r="A68" s="108" t="s">
        <v>30</v>
      </c>
      <c r="B68" s="103">
        <v>211.56</v>
      </c>
      <c r="C68" s="103">
        <v>246.47</v>
      </c>
      <c r="D68" s="103">
        <v>280.31</v>
      </c>
      <c r="E68" s="109">
        <v>284.54000000000002</v>
      </c>
      <c r="F68" s="110">
        <f t="shared" si="4"/>
        <v>1.3449612403100777</v>
      </c>
      <c r="G68" s="30"/>
      <c r="H68" s="30"/>
      <c r="I68" s="96"/>
      <c r="J68" s="1"/>
    </row>
    <row r="69" spans="1:10" ht="27" x14ac:dyDescent="0.3">
      <c r="A69" s="108" t="s">
        <v>31</v>
      </c>
      <c r="B69" s="103">
        <v>93.09</v>
      </c>
      <c r="C69" s="103">
        <v>108.45</v>
      </c>
      <c r="D69" s="103">
        <v>123.34</v>
      </c>
      <c r="E69" s="109">
        <v>125.2</v>
      </c>
      <c r="F69" s="110">
        <f t="shared" si="4"/>
        <v>1.3449350091309484</v>
      </c>
      <c r="G69" s="30"/>
      <c r="H69" s="30"/>
      <c r="I69" s="96"/>
      <c r="J69" s="1"/>
    </row>
    <row r="70" spans="1:10" x14ac:dyDescent="0.3">
      <c r="A70" s="108" t="s">
        <v>32</v>
      </c>
      <c r="B70" s="103">
        <v>15</v>
      </c>
      <c r="C70" s="103">
        <v>15</v>
      </c>
      <c r="D70" s="103">
        <v>84.12</v>
      </c>
      <c r="E70" s="109">
        <v>85.39</v>
      </c>
      <c r="F70" s="110">
        <f t="shared" si="4"/>
        <v>5.6926666666666668</v>
      </c>
      <c r="G70" s="30" t="s">
        <v>35</v>
      </c>
      <c r="H70" s="30"/>
      <c r="I70" s="96"/>
      <c r="J70" s="1"/>
    </row>
    <row r="71" spans="1:10" x14ac:dyDescent="0.3">
      <c r="A71" s="108" t="s">
        <v>33</v>
      </c>
      <c r="B71" s="103">
        <v>1801</v>
      </c>
      <c r="C71" s="103">
        <v>2098</v>
      </c>
      <c r="D71" s="103">
        <v>2386</v>
      </c>
      <c r="E71" s="109">
        <v>2822</v>
      </c>
      <c r="F71" s="110">
        <f t="shared" si="4"/>
        <v>1.5669072737368128</v>
      </c>
      <c r="G71" s="30" t="s">
        <v>96</v>
      </c>
      <c r="H71" s="30"/>
      <c r="I71" s="96"/>
      <c r="J71" s="1"/>
    </row>
    <row r="72" spans="1:10" x14ac:dyDescent="0.3">
      <c r="A72" s="111" t="s">
        <v>61</v>
      </c>
      <c r="B72" s="52">
        <v>380</v>
      </c>
      <c r="C72" s="52">
        <v>442.7</v>
      </c>
      <c r="D72" s="52">
        <f>+B72*1.325</f>
        <v>503.5</v>
      </c>
      <c r="E72" s="52">
        <f>+B72*1.345</f>
        <v>511.09999999999997</v>
      </c>
      <c r="F72" s="110">
        <f t="shared" si="4"/>
        <v>1.345</v>
      </c>
      <c r="G72" s="1"/>
      <c r="H72" s="1"/>
      <c r="I72" s="112"/>
      <c r="J72" s="1"/>
    </row>
    <row r="73" spans="1:10" x14ac:dyDescent="0.3">
      <c r="A73" s="113"/>
      <c r="B73" s="114"/>
      <c r="C73" s="114"/>
      <c r="D73" s="114"/>
      <c r="E73" s="114"/>
      <c r="F73" s="115"/>
      <c r="G73" s="1"/>
      <c r="H73" s="1"/>
      <c r="I73" s="112"/>
      <c r="J73" s="1"/>
    </row>
    <row r="74" spans="1:10" x14ac:dyDescent="0.3">
      <c r="A74" s="1"/>
      <c r="B74" s="1"/>
      <c r="C74" s="47">
        <v>43101</v>
      </c>
      <c r="D74" s="48">
        <v>43466</v>
      </c>
      <c r="E74" s="114"/>
      <c r="F74" s="115"/>
      <c r="G74" s="1"/>
      <c r="H74" s="1"/>
      <c r="I74" s="112"/>
      <c r="J74" s="1"/>
    </row>
    <row r="75" spans="1:10" x14ac:dyDescent="0.3">
      <c r="A75" s="162" t="s">
        <v>95</v>
      </c>
      <c r="B75" s="162"/>
      <c r="C75" s="49">
        <v>27660</v>
      </c>
      <c r="D75" s="50">
        <f>+C75*1.345</f>
        <v>37202.699999999997</v>
      </c>
      <c r="E75" s="1"/>
      <c r="F75" s="1"/>
      <c r="G75" s="1"/>
      <c r="H75" s="1"/>
      <c r="I75" s="112"/>
      <c r="J75" s="1"/>
    </row>
    <row r="76" spans="1:10" x14ac:dyDescent="0.3">
      <c r="A76" s="158" t="s">
        <v>37</v>
      </c>
      <c r="B76" s="158"/>
      <c r="C76" s="158"/>
      <c r="D76" s="158"/>
      <c r="E76" s="158"/>
      <c r="F76" s="116"/>
      <c r="G76" s="116"/>
      <c r="H76" s="1"/>
      <c r="I76" s="112"/>
      <c r="J76" s="1"/>
    </row>
    <row r="77" spans="1:10" ht="13.5" customHeight="1" x14ac:dyDescent="0.3">
      <c r="A77" s="117"/>
      <c r="B77" s="116"/>
      <c r="C77" s="116"/>
      <c r="D77" s="116"/>
      <c r="E77" s="116"/>
      <c r="F77" s="116"/>
      <c r="G77" s="116"/>
      <c r="H77" s="1"/>
      <c r="I77" s="112"/>
      <c r="J77" s="1"/>
    </row>
    <row r="78" spans="1:10" x14ac:dyDescent="0.3">
      <c r="A78" s="158" t="s">
        <v>38</v>
      </c>
      <c r="B78" s="158"/>
      <c r="C78" s="158"/>
      <c r="D78" s="118"/>
      <c r="E78" s="118"/>
      <c r="F78" s="118"/>
      <c r="G78" s="118"/>
      <c r="H78" s="1"/>
      <c r="I78" s="112"/>
      <c r="J78" s="1"/>
    </row>
    <row r="79" spans="1:10" ht="12.75" customHeight="1" thickBot="1" x14ac:dyDescent="0.35">
      <c r="A79" s="118"/>
      <c r="B79" s="118"/>
      <c r="C79" s="118"/>
      <c r="D79" s="118"/>
      <c r="E79" s="118"/>
      <c r="F79" s="118"/>
      <c r="G79" s="118"/>
      <c r="H79" s="1"/>
      <c r="I79" s="112"/>
      <c r="J79" s="1"/>
    </row>
    <row r="80" spans="1:10" ht="17.25" thickBot="1" x14ac:dyDescent="0.35">
      <c r="A80" s="119" t="s">
        <v>39</v>
      </c>
      <c r="B80" s="120" t="s">
        <v>40</v>
      </c>
      <c r="C80" s="120" t="s">
        <v>41</v>
      </c>
      <c r="D80" s="120" t="s">
        <v>42</v>
      </c>
      <c r="E80" s="120" t="s">
        <v>43</v>
      </c>
      <c r="F80" s="120" t="s">
        <v>44</v>
      </c>
      <c r="G80" s="120" t="s">
        <v>45</v>
      </c>
      <c r="H80" s="1"/>
      <c r="I80" s="112"/>
      <c r="J80" s="1"/>
    </row>
    <row r="81" spans="1:10" ht="17.25" thickBot="1" x14ac:dyDescent="0.35">
      <c r="A81" s="121" t="s">
        <v>46</v>
      </c>
      <c r="B81" s="122">
        <v>212</v>
      </c>
      <c r="C81" s="122">
        <v>890</v>
      </c>
      <c r="D81" s="122">
        <v>890</v>
      </c>
      <c r="E81" s="122">
        <v>2204</v>
      </c>
      <c r="F81" s="122">
        <v>297</v>
      </c>
      <c r="G81" s="122">
        <v>4493</v>
      </c>
      <c r="H81" s="1"/>
      <c r="I81" s="112"/>
      <c r="J81" s="1"/>
    </row>
    <row r="82" spans="1:10" ht="17.25" thickBot="1" x14ac:dyDescent="0.35">
      <c r="A82" s="121" t="s">
        <v>47</v>
      </c>
      <c r="B82" s="122">
        <v>203</v>
      </c>
      <c r="C82" s="122">
        <v>855</v>
      </c>
      <c r="D82" s="122">
        <v>855</v>
      </c>
      <c r="E82" s="122">
        <v>2116</v>
      </c>
      <c r="F82" s="122">
        <v>285</v>
      </c>
      <c r="G82" s="122">
        <v>4314</v>
      </c>
      <c r="H82" s="1"/>
      <c r="I82" s="112"/>
      <c r="J82" s="1"/>
    </row>
    <row r="83" spans="1:10" ht="17.25" thickBot="1" x14ac:dyDescent="0.35">
      <c r="A83" s="121" t="s">
        <v>48</v>
      </c>
      <c r="B83" s="122">
        <v>136</v>
      </c>
      <c r="C83" s="122">
        <v>570</v>
      </c>
      <c r="D83" s="122">
        <v>570</v>
      </c>
      <c r="E83" s="122">
        <v>1411</v>
      </c>
      <c r="F83" s="122">
        <v>190</v>
      </c>
      <c r="G83" s="122">
        <v>2877</v>
      </c>
      <c r="H83" s="1"/>
      <c r="I83" s="112"/>
      <c r="J83" s="1"/>
    </row>
    <row r="84" spans="1:10" ht="17.25" thickBot="1" x14ac:dyDescent="0.35">
      <c r="A84" s="121" t="s">
        <v>49</v>
      </c>
      <c r="B84" s="122">
        <v>127</v>
      </c>
      <c r="C84" s="122">
        <v>534</v>
      </c>
      <c r="D84" s="122">
        <v>534</v>
      </c>
      <c r="E84" s="122">
        <v>1323</v>
      </c>
      <c r="F84" s="122">
        <v>178</v>
      </c>
      <c r="G84" s="122">
        <v>2696</v>
      </c>
      <c r="H84" s="1"/>
      <c r="I84" s="112"/>
      <c r="J84" s="1"/>
    </row>
    <row r="85" spans="1:10" ht="17.25" thickBot="1" x14ac:dyDescent="0.35">
      <c r="A85" s="121" t="s">
        <v>50</v>
      </c>
      <c r="B85" s="122">
        <v>106</v>
      </c>
      <c r="C85" s="122">
        <v>445</v>
      </c>
      <c r="D85" s="122">
        <v>445</v>
      </c>
      <c r="E85" s="122">
        <v>1102</v>
      </c>
      <c r="F85" s="122">
        <v>148</v>
      </c>
      <c r="G85" s="122">
        <v>2246</v>
      </c>
      <c r="H85" s="1"/>
      <c r="I85" s="112"/>
      <c r="J85" s="1"/>
    </row>
    <row r="86" spans="1:10" ht="17.25" thickBot="1" x14ac:dyDescent="0.35">
      <c r="A86" s="121" t="s">
        <v>51</v>
      </c>
      <c r="B86" s="122">
        <v>85</v>
      </c>
      <c r="C86" s="122">
        <v>356</v>
      </c>
      <c r="D86" s="122">
        <v>356</v>
      </c>
      <c r="E86" s="122">
        <v>882</v>
      </c>
      <c r="F86" s="122">
        <v>119</v>
      </c>
      <c r="G86" s="122">
        <v>1798</v>
      </c>
      <c r="H86" s="1"/>
      <c r="I86" s="112"/>
      <c r="J86" s="1"/>
    </row>
    <row r="87" spans="1:10" x14ac:dyDescent="0.3">
      <c r="A87" s="158" t="s">
        <v>52</v>
      </c>
      <c r="B87" s="158"/>
      <c r="C87" s="158"/>
      <c r="D87" s="118"/>
      <c r="E87" s="118"/>
      <c r="F87" s="118"/>
      <c r="G87" s="118"/>
      <c r="H87" s="1"/>
      <c r="I87" s="112"/>
      <c r="J87" s="1"/>
    </row>
    <row r="88" spans="1:10" ht="12" customHeight="1" thickBot="1" x14ac:dyDescent="0.35">
      <c r="A88" s="118"/>
      <c r="B88" s="118"/>
      <c r="C88" s="118"/>
      <c r="D88" s="118"/>
      <c r="E88" s="118"/>
      <c r="F88" s="118"/>
      <c r="G88" s="118"/>
      <c r="H88" s="1"/>
      <c r="I88" s="112"/>
      <c r="J88" s="1"/>
    </row>
    <row r="89" spans="1:10" ht="17.25" thickBot="1" x14ac:dyDescent="0.35">
      <c r="A89" s="119" t="s">
        <v>39</v>
      </c>
      <c r="B89" s="120" t="s">
        <v>40</v>
      </c>
      <c r="C89" s="120" t="s">
        <v>41</v>
      </c>
      <c r="D89" s="120" t="s">
        <v>42</v>
      </c>
      <c r="E89" s="120" t="s">
        <v>43</v>
      </c>
      <c r="F89" s="120" t="s">
        <v>44</v>
      </c>
      <c r="G89" s="120" t="s">
        <v>45</v>
      </c>
      <c r="H89" s="1"/>
      <c r="I89" s="112"/>
      <c r="J89" s="1"/>
    </row>
    <row r="90" spans="1:10" ht="17.25" thickBot="1" x14ac:dyDescent="0.35">
      <c r="A90" s="121" t="s">
        <v>46</v>
      </c>
      <c r="B90" s="122">
        <v>241</v>
      </c>
      <c r="C90" s="122">
        <v>1012</v>
      </c>
      <c r="D90" s="122">
        <v>1012</v>
      </c>
      <c r="E90" s="122">
        <v>2507</v>
      </c>
      <c r="F90" s="122">
        <v>337</v>
      </c>
      <c r="G90" s="122">
        <v>5109</v>
      </c>
      <c r="H90" s="1"/>
      <c r="I90" s="112"/>
      <c r="J90" s="1"/>
    </row>
    <row r="91" spans="1:10" ht="17.25" thickBot="1" x14ac:dyDescent="0.35">
      <c r="A91" s="121" t="s">
        <v>47</v>
      </c>
      <c r="B91" s="122">
        <v>231</v>
      </c>
      <c r="C91" s="122">
        <v>972</v>
      </c>
      <c r="D91" s="122">
        <v>972</v>
      </c>
      <c r="E91" s="122">
        <v>2407</v>
      </c>
      <c r="F91" s="122">
        <v>324</v>
      </c>
      <c r="G91" s="122">
        <v>4906</v>
      </c>
      <c r="H91" s="1"/>
      <c r="I91" s="112"/>
      <c r="J91" s="1"/>
    </row>
    <row r="92" spans="1:10" ht="17.25" thickBot="1" x14ac:dyDescent="0.35">
      <c r="A92" s="121" t="s">
        <v>48</v>
      </c>
      <c r="B92" s="122">
        <v>154</v>
      </c>
      <c r="C92" s="122">
        <v>648</v>
      </c>
      <c r="D92" s="122">
        <v>648</v>
      </c>
      <c r="E92" s="122">
        <v>1604</v>
      </c>
      <c r="F92" s="122">
        <v>216</v>
      </c>
      <c r="G92" s="122">
        <v>3270</v>
      </c>
      <c r="H92" s="1"/>
      <c r="I92" s="112"/>
      <c r="J92" s="1"/>
    </row>
    <row r="93" spans="1:10" ht="17.25" thickBot="1" x14ac:dyDescent="0.35">
      <c r="A93" s="121" t="s">
        <v>49</v>
      </c>
      <c r="B93" s="122">
        <v>145</v>
      </c>
      <c r="C93" s="122">
        <v>607</v>
      </c>
      <c r="D93" s="122">
        <v>607</v>
      </c>
      <c r="E93" s="122">
        <v>1504</v>
      </c>
      <c r="F93" s="122">
        <v>202</v>
      </c>
      <c r="G93" s="122">
        <v>3065</v>
      </c>
      <c r="H93" s="1"/>
      <c r="I93" s="112"/>
      <c r="J93" s="1"/>
    </row>
    <row r="94" spans="1:10" ht="17.25" thickBot="1" x14ac:dyDescent="0.35">
      <c r="A94" s="121" t="s">
        <v>50</v>
      </c>
      <c r="B94" s="122">
        <v>121</v>
      </c>
      <c r="C94" s="122">
        <v>506</v>
      </c>
      <c r="D94" s="122">
        <v>506</v>
      </c>
      <c r="E94" s="122">
        <v>1253</v>
      </c>
      <c r="F94" s="122">
        <v>169</v>
      </c>
      <c r="G94" s="122">
        <v>2555</v>
      </c>
      <c r="H94" s="1"/>
      <c r="I94" s="112"/>
      <c r="J94" s="1"/>
    </row>
    <row r="95" spans="1:10" ht="17.25" thickBot="1" x14ac:dyDescent="0.35">
      <c r="A95" s="121" t="s">
        <v>51</v>
      </c>
      <c r="B95" s="122">
        <v>96</v>
      </c>
      <c r="C95" s="122">
        <v>405</v>
      </c>
      <c r="D95" s="122">
        <v>405</v>
      </c>
      <c r="E95" s="122">
        <v>1003</v>
      </c>
      <c r="F95" s="122">
        <v>135</v>
      </c>
      <c r="G95" s="122">
        <v>2044</v>
      </c>
      <c r="H95" s="1"/>
      <c r="I95" s="112"/>
      <c r="J95" s="1"/>
    </row>
    <row r="96" spans="1:10" ht="8.25" customHeight="1" x14ac:dyDescent="0.3">
      <c r="A96" s="123"/>
      <c r="B96" s="1"/>
      <c r="C96" s="1"/>
      <c r="D96" s="1"/>
      <c r="E96" s="1"/>
      <c r="F96" s="1"/>
      <c r="G96" s="1"/>
      <c r="H96" s="1"/>
      <c r="I96" s="112"/>
      <c r="J96" s="1"/>
    </row>
    <row r="97" spans="1:10" x14ac:dyDescent="0.3">
      <c r="A97" s="158" t="s">
        <v>53</v>
      </c>
      <c r="B97" s="158"/>
      <c r="C97" s="158"/>
      <c r="D97" s="158"/>
      <c r="E97" s="118"/>
      <c r="F97" s="118"/>
      <c r="G97" s="118"/>
      <c r="H97" s="1"/>
      <c r="I97" s="112"/>
      <c r="J97" s="1"/>
    </row>
    <row r="98" spans="1:10" ht="9" customHeight="1" thickBot="1" x14ac:dyDescent="0.35">
      <c r="A98" s="118"/>
      <c r="B98" s="118"/>
      <c r="C98" s="118"/>
      <c r="D98" s="118"/>
      <c r="E98" s="118"/>
      <c r="F98" s="118"/>
      <c r="G98" s="118"/>
      <c r="H98" s="1"/>
      <c r="I98" s="112"/>
      <c r="J98" s="1"/>
    </row>
    <row r="99" spans="1:10" ht="17.25" thickBot="1" x14ac:dyDescent="0.35">
      <c r="A99" s="119" t="s">
        <v>39</v>
      </c>
      <c r="B99" s="120" t="s">
        <v>40</v>
      </c>
      <c r="C99" s="120" t="s">
        <v>41</v>
      </c>
      <c r="D99" s="120" t="s">
        <v>42</v>
      </c>
      <c r="E99" s="120" t="s">
        <v>43</v>
      </c>
      <c r="F99" s="120" t="s">
        <v>44</v>
      </c>
      <c r="G99" s="120" t="s">
        <v>45</v>
      </c>
      <c r="H99" s="1"/>
      <c r="I99" s="112"/>
      <c r="J99" s="1"/>
    </row>
    <row r="100" spans="1:10" ht="17.25" thickBot="1" x14ac:dyDescent="0.35">
      <c r="A100" s="121" t="s">
        <v>46</v>
      </c>
      <c r="B100" s="122">
        <v>245</v>
      </c>
      <c r="C100" s="122">
        <v>1028</v>
      </c>
      <c r="D100" s="122">
        <v>1028</v>
      </c>
      <c r="E100" s="122">
        <v>2545</v>
      </c>
      <c r="F100" s="122">
        <v>343</v>
      </c>
      <c r="G100" s="122">
        <v>5189</v>
      </c>
      <c r="H100" s="1"/>
      <c r="I100" s="112"/>
      <c r="J100" s="1"/>
    </row>
    <row r="101" spans="1:10" ht="17.25" thickBot="1" x14ac:dyDescent="0.35">
      <c r="A101" s="121" t="s">
        <v>47</v>
      </c>
      <c r="B101" s="122">
        <v>235</v>
      </c>
      <c r="C101" s="122">
        <v>987</v>
      </c>
      <c r="D101" s="122">
        <v>987</v>
      </c>
      <c r="E101" s="122">
        <v>2443</v>
      </c>
      <c r="F101" s="122">
        <v>329</v>
      </c>
      <c r="G101" s="122">
        <v>4981</v>
      </c>
      <c r="H101" s="1"/>
      <c r="I101" s="112"/>
      <c r="J101" s="1"/>
    </row>
    <row r="102" spans="1:10" ht="17.25" thickBot="1" x14ac:dyDescent="0.35">
      <c r="A102" s="121" t="s">
        <v>48</v>
      </c>
      <c r="B102" s="122">
        <v>157</v>
      </c>
      <c r="C102" s="122">
        <v>658</v>
      </c>
      <c r="D102" s="122">
        <v>658</v>
      </c>
      <c r="E102" s="122">
        <v>1629</v>
      </c>
      <c r="F102" s="122">
        <v>219</v>
      </c>
      <c r="G102" s="122">
        <v>3321</v>
      </c>
      <c r="H102" s="1"/>
      <c r="I102" s="112"/>
      <c r="J102" s="1"/>
    </row>
    <row r="103" spans="1:10" ht="17.25" thickBot="1" x14ac:dyDescent="0.35">
      <c r="A103" s="121" t="s">
        <v>49</v>
      </c>
      <c r="B103" s="122">
        <v>147</v>
      </c>
      <c r="C103" s="122">
        <v>617</v>
      </c>
      <c r="D103" s="122">
        <v>617</v>
      </c>
      <c r="E103" s="122">
        <v>1527</v>
      </c>
      <c r="F103" s="122">
        <v>206</v>
      </c>
      <c r="G103" s="122">
        <v>3114</v>
      </c>
      <c r="H103" s="1"/>
      <c r="I103" s="112"/>
      <c r="J103" s="1"/>
    </row>
    <row r="104" spans="1:10" ht="17.25" thickBot="1" x14ac:dyDescent="0.35">
      <c r="A104" s="121" t="s">
        <v>50</v>
      </c>
      <c r="B104" s="122">
        <v>122</v>
      </c>
      <c r="C104" s="122">
        <v>514</v>
      </c>
      <c r="D104" s="122">
        <v>514</v>
      </c>
      <c r="E104" s="122">
        <v>1272</v>
      </c>
      <c r="F104" s="122">
        <v>171</v>
      </c>
      <c r="G104" s="122">
        <v>2593</v>
      </c>
      <c r="H104" s="1"/>
      <c r="I104" s="112"/>
      <c r="J104" s="1"/>
    </row>
    <row r="105" spans="1:10" ht="17.25" thickBot="1" x14ac:dyDescent="0.35">
      <c r="A105" s="121" t="s">
        <v>51</v>
      </c>
      <c r="B105" s="122">
        <v>98</v>
      </c>
      <c r="C105" s="122">
        <v>411</v>
      </c>
      <c r="D105" s="122">
        <v>411</v>
      </c>
      <c r="E105" s="122">
        <v>1018</v>
      </c>
      <c r="F105" s="122">
        <v>137</v>
      </c>
      <c r="G105" s="122">
        <v>2075</v>
      </c>
      <c r="H105" s="1"/>
      <c r="I105" s="112"/>
      <c r="J105" s="1"/>
    </row>
  </sheetData>
  <sheetProtection algorithmName="SHA-512" hashValue="ONbbfnYiqiiyrLPYBtaLO/JdtmlRBUGao7BEtyHaIBS6kI2M50NiY4CFhNK1RZQSvjaoEMmYnUWL76g6VzkVlg==" saltValue="r+4FsIEkEAV/VIfWIJUlzw==" spinCount="100000" sheet="1" objects="1" scenarios="1"/>
  <mergeCells count="8">
    <mergeCell ref="A87:C87"/>
    <mergeCell ref="A97:D97"/>
    <mergeCell ref="E16:G16"/>
    <mergeCell ref="A75:B75"/>
    <mergeCell ref="A27:D27"/>
    <mergeCell ref="A51:D51"/>
    <mergeCell ref="A76:E76"/>
    <mergeCell ref="A78:C78"/>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showGridLines="0" topLeftCell="A25" workbookViewId="0">
      <selection activeCell="A14" sqref="A14"/>
    </sheetView>
  </sheetViews>
  <sheetFormatPr baseColWidth="10" defaultRowHeight="12.75" x14ac:dyDescent="0.2"/>
  <cols>
    <col min="1" max="1" width="26.85546875" style="1" customWidth="1"/>
    <col min="2" max="3" width="13.42578125" style="1" bestFit="1" customWidth="1"/>
    <col min="4" max="4" width="19.140625" style="1" customWidth="1"/>
    <col min="5" max="5" width="18.7109375" style="1" customWidth="1"/>
    <col min="6" max="6" width="18.85546875" style="1" customWidth="1"/>
    <col min="7" max="7" width="14.7109375" style="1" bestFit="1" customWidth="1"/>
    <col min="8" max="10" width="11.5703125" style="1" bestFit="1" customWidth="1"/>
    <col min="11" max="16384" width="11.42578125" style="1"/>
  </cols>
  <sheetData>
    <row r="1" spans="1:8" ht="18" x14ac:dyDescent="0.25">
      <c r="A1" s="124" t="s">
        <v>63</v>
      </c>
    </row>
    <row r="3" spans="1:8" ht="13.5" thickBot="1" x14ac:dyDescent="0.25">
      <c r="A3" s="131">
        <v>43252</v>
      </c>
    </row>
    <row r="4" spans="1:8" ht="25.5" x14ac:dyDescent="0.2">
      <c r="A4" s="2" t="s">
        <v>1</v>
      </c>
      <c r="B4" s="3" t="s">
        <v>2</v>
      </c>
      <c r="C4" s="3" t="s">
        <v>3</v>
      </c>
      <c r="D4" s="3" t="s">
        <v>54</v>
      </c>
      <c r="E4" s="3" t="s">
        <v>7</v>
      </c>
      <c r="F4" s="3" t="s">
        <v>8</v>
      </c>
      <c r="G4" s="4" t="s">
        <v>55</v>
      </c>
      <c r="H4" s="5"/>
    </row>
    <row r="5" spans="1:8" x14ac:dyDescent="0.2">
      <c r="A5" s="6" t="s">
        <v>10</v>
      </c>
      <c r="B5" s="7">
        <f>19766</f>
        <v>19766</v>
      </c>
      <c r="C5" s="7">
        <v>2000</v>
      </c>
      <c r="D5" s="7">
        <v>8860</v>
      </c>
      <c r="E5" s="8">
        <v>1355</v>
      </c>
      <c r="F5" s="8">
        <v>357</v>
      </c>
      <c r="G5" s="9">
        <f t="shared" ref="G5:G12" si="0">SUM(B5:F5)</f>
        <v>32338</v>
      </c>
      <c r="H5" s="10"/>
    </row>
    <row r="6" spans="1:8" x14ac:dyDescent="0.2">
      <c r="A6" s="6" t="s">
        <v>11</v>
      </c>
      <c r="B6" s="7">
        <v>21878</v>
      </c>
      <c r="C6" s="7">
        <v>2000</v>
      </c>
      <c r="D6" s="7">
        <v>10144</v>
      </c>
      <c r="E6" s="8">
        <v>1355</v>
      </c>
      <c r="F6" s="8">
        <v>357</v>
      </c>
      <c r="G6" s="9">
        <f t="shared" si="0"/>
        <v>35734</v>
      </c>
      <c r="H6" s="10"/>
    </row>
    <row r="7" spans="1:8" x14ac:dyDescent="0.2">
      <c r="A7" s="6" t="s">
        <v>12</v>
      </c>
      <c r="B7" s="7">
        <v>25708</v>
      </c>
      <c r="C7" s="7">
        <v>2000</v>
      </c>
      <c r="D7" s="7">
        <v>12499</v>
      </c>
      <c r="E7" s="8">
        <v>1355</v>
      </c>
      <c r="F7" s="8">
        <v>357</v>
      </c>
      <c r="G7" s="9">
        <f t="shared" si="0"/>
        <v>41919</v>
      </c>
      <c r="H7" s="10"/>
    </row>
    <row r="8" spans="1:8" x14ac:dyDescent="0.2">
      <c r="A8" s="11" t="s">
        <v>13</v>
      </c>
      <c r="B8" s="7">
        <v>27983</v>
      </c>
      <c r="C8" s="7">
        <v>2000</v>
      </c>
      <c r="D8" s="7">
        <v>13628</v>
      </c>
      <c r="E8" s="8">
        <v>1355</v>
      </c>
      <c r="F8" s="8">
        <v>357</v>
      </c>
      <c r="G8" s="9">
        <f t="shared" si="0"/>
        <v>45323</v>
      </c>
      <c r="H8" s="10"/>
    </row>
    <row r="9" spans="1:8" x14ac:dyDescent="0.2">
      <c r="A9" s="6" t="s">
        <v>14</v>
      </c>
      <c r="B9" s="7">
        <v>31160</v>
      </c>
      <c r="C9" s="7">
        <v>2000</v>
      </c>
      <c r="D9" s="7">
        <v>15578</v>
      </c>
      <c r="E9" s="8">
        <v>1355</v>
      </c>
      <c r="F9" s="8">
        <v>357</v>
      </c>
      <c r="G9" s="9">
        <f t="shared" si="0"/>
        <v>50450</v>
      </c>
      <c r="H9" s="10"/>
    </row>
    <row r="10" spans="1:8" x14ac:dyDescent="0.2">
      <c r="A10" s="6" t="s">
        <v>15</v>
      </c>
      <c r="B10" s="7">
        <v>34576</v>
      </c>
      <c r="C10" s="7">
        <v>2000</v>
      </c>
      <c r="D10" s="7">
        <v>17615</v>
      </c>
      <c r="E10" s="12">
        <v>1355</v>
      </c>
      <c r="F10" s="12">
        <v>357</v>
      </c>
      <c r="G10" s="9">
        <f t="shared" si="0"/>
        <v>55903</v>
      </c>
      <c r="H10" s="10"/>
    </row>
    <row r="11" spans="1:8" x14ac:dyDescent="0.2">
      <c r="A11" s="6" t="s">
        <v>16</v>
      </c>
      <c r="B11" s="7">
        <v>35103</v>
      </c>
      <c r="C11" s="7">
        <v>2000</v>
      </c>
      <c r="D11" s="7">
        <v>17646</v>
      </c>
      <c r="E11" s="12">
        <v>1355</v>
      </c>
      <c r="F11" s="12">
        <v>357</v>
      </c>
      <c r="G11" s="9">
        <f t="shared" si="0"/>
        <v>56461</v>
      </c>
      <c r="H11" s="10"/>
    </row>
    <row r="12" spans="1:8" ht="13.5" thickBot="1" x14ac:dyDescent="0.25">
      <c r="A12" s="13" t="s">
        <v>17</v>
      </c>
      <c r="B12" s="14">
        <v>36822</v>
      </c>
      <c r="C12" s="14">
        <v>2000</v>
      </c>
      <c r="D12" s="14">
        <v>18540</v>
      </c>
      <c r="E12" s="15">
        <v>1355</v>
      </c>
      <c r="F12" s="15">
        <v>357</v>
      </c>
      <c r="G12" s="16">
        <f t="shared" si="0"/>
        <v>59074</v>
      </c>
      <c r="H12" s="10"/>
    </row>
    <row r="13" spans="1:8" x14ac:dyDescent="0.2">
      <c r="G13" s="17"/>
    </row>
    <row r="14" spans="1:8" ht="13.5" thickBot="1" x14ac:dyDescent="0.25">
      <c r="A14" s="131">
        <v>43282</v>
      </c>
      <c r="E14" s="167" t="s">
        <v>59</v>
      </c>
      <c r="F14" s="168"/>
    </row>
    <row r="15" spans="1:8" ht="25.5" x14ac:dyDescent="0.2">
      <c r="A15" s="2" t="s">
        <v>1</v>
      </c>
      <c r="B15" s="3" t="s">
        <v>2</v>
      </c>
      <c r="C15" s="3" t="s">
        <v>3</v>
      </c>
      <c r="D15" s="3" t="s">
        <v>54</v>
      </c>
      <c r="E15" s="18" t="s">
        <v>60</v>
      </c>
      <c r="F15" s="19" t="s">
        <v>7</v>
      </c>
      <c r="G15" s="3" t="s">
        <v>8</v>
      </c>
      <c r="H15" s="4" t="s">
        <v>55</v>
      </c>
    </row>
    <row r="16" spans="1:8" x14ac:dyDescent="0.2">
      <c r="A16" s="6" t="s">
        <v>10</v>
      </c>
      <c r="B16" s="20">
        <v>21366.731</v>
      </c>
      <c r="C16" s="20">
        <v>2000</v>
      </c>
      <c r="D16" s="20">
        <v>8860</v>
      </c>
      <c r="E16" s="21">
        <v>1067.1540000000002</v>
      </c>
      <c r="F16" s="21">
        <v>4022.8850000000002</v>
      </c>
      <c r="G16" s="21">
        <v>357</v>
      </c>
      <c r="H16" s="22">
        <v>37673.770000000004</v>
      </c>
    </row>
    <row r="17" spans="1:10" x14ac:dyDescent="0.2">
      <c r="A17" s="6" t="s">
        <v>11</v>
      </c>
      <c r="B17" s="20">
        <v>23646.832999999999</v>
      </c>
      <c r="C17" s="20">
        <v>2000</v>
      </c>
      <c r="D17" s="20">
        <v>10144</v>
      </c>
      <c r="E17" s="21">
        <v>1179.2220000000002</v>
      </c>
      <c r="F17" s="21">
        <v>4303.0550000000003</v>
      </c>
      <c r="G17" s="21">
        <v>357</v>
      </c>
      <c r="H17" s="22">
        <v>41630.11</v>
      </c>
    </row>
    <row r="18" spans="1:10" x14ac:dyDescent="0.2">
      <c r="A18" s="6" t="s">
        <v>12</v>
      </c>
      <c r="B18" s="20">
        <v>27782.9905</v>
      </c>
      <c r="C18" s="20">
        <v>2000</v>
      </c>
      <c r="D18" s="20">
        <v>12499</v>
      </c>
      <c r="E18" s="21">
        <v>1383.3270000000002</v>
      </c>
      <c r="F18" s="21">
        <v>4813.1750000000002</v>
      </c>
      <c r="G18" s="21">
        <v>357</v>
      </c>
      <c r="H18" s="23">
        <f>SUM(B18:G18)</f>
        <v>48835.4925</v>
      </c>
    </row>
    <row r="19" spans="1:10" x14ac:dyDescent="0.2">
      <c r="A19" s="11" t="s">
        <v>13</v>
      </c>
      <c r="B19" s="20">
        <v>30226.488499999999</v>
      </c>
      <c r="C19" s="20">
        <v>2000</v>
      </c>
      <c r="D19" s="20">
        <v>13628</v>
      </c>
      <c r="E19" s="21">
        <v>1495.6590000000001</v>
      </c>
      <c r="F19" s="21">
        <v>5094.1475</v>
      </c>
      <c r="G19" s="21">
        <v>357</v>
      </c>
      <c r="H19" s="23">
        <v>52801.294999999998</v>
      </c>
    </row>
    <row r="20" spans="1:10" x14ac:dyDescent="0.2">
      <c r="A20" s="6" t="s">
        <v>14</v>
      </c>
      <c r="B20" s="20">
        <v>33657.275000000001</v>
      </c>
      <c r="C20" s="20">
        <v>2000</v>
      </c>
      <c r="D20" s="20">
        <v>15578</v>
      </c>
      <c r="E20" s="21">
        <v>1664.8500000000001</v>
      </c>
      <c r="F20" s="21">
        <v>5517.125</v>
      </c>
      <c r="G20" s="21">
        <v>357</v>
      </c>
      <c r="H20" s="23">
        <v>58774.25</v>
      </c>
    </row>
    <row r="21" spans="1:10" x14ac:dyDescent="0.2">
      <c r="A21" s="6" t="s">
        <v>15</v>
      </c>
      <c r="B21" s="20">
        <v>37343.198499999999</v>
      </c>
      <c r="C21" s="20">
        <v>2000</v>
      </c>
      <c r="D21" s="20">
        <v>17615</v>
      </c>
      <c r="E21" s="21">
        <v>1844.7990000000002</v>
      </c>
      <c r="F21" s="21">
        <v>5966.9975000000004</v>
      </c>
      <c r="G21" s="24">
        <v>357</v>
      </c>
      <c r="H21" s="23">
        <v>65126.994999999995</v>
      </c>
    </row>
    <row r="22" spans="1:10" x14ac:dyDescent="0.2">
      <c r="A22" s="6" t="s">
        <v>16</v>
      </c>
      <c r="B22" s="20">
        <v>37897.819499999998</v>
      </c>
      <c r="C22" s="20">
        <v>2000</v>
      </c>
      <c r="D22" s="20">
        <v>17646</v>
      </c>
      <c r="E22" s="21">
        <v>1863.2130000000002</v>
      </c>
      <c r="F22" s="21">
        <v>6013.0325000000003</v>
      </c>
      <c r="G22" s="24">
        <v>357</v>
      </c>
      <c r="H22" s="22">
        <v>65777.065000000002</v>
      </c>
    </row>
    <row r="23" spans="1:10" ht="13.5" thickBot="1" x14ac:dyDescent="0.25">
      <c r="A23" s="13" t="s">
        <v>17</v>
      </c>
      <c r="B23" s="25">
        <v>39746.163</v>
      </c>
      <c r="C23" s="25">
        <v>2000</v>
      </c>
      <c r="D23" s="25">
        <v>18540</v>
      </c>
      <c r="E23" s="26">
        <v>1949.4420000000002</v>
      </c>
      <c r="F23" s="26">
        <v>6228.6050000000005</v>
      </c>
      <c r="G23" s="27">
        <v>357</v>
      </c>
      <c r="H23" s="28">
        <v>68821.210000000006</v>
      </c>
    </row>
    <row r="25" spans="1:10" ht="18" x14ac:dyDescent="0.25">
      <c r="A25" s="125" t="s">
        <v>64</v>
      </c>
      <c r="B25" s="30"/>
      <c r="C25" s="30"/>
      <c r="D25" s="30"/>
      <c r="E25" s="30"/>
      <c r="F25" s="30"/>
      <c r="G25" s="30"/>
      <c r="H25" s="30"/>
      <c r="I25" s="30"/>
    </row>
    <row r="26" spans="1:10" ht="38.25" x14ac:dyDescent="0.2">
      <c r="A26" s="31" t="s">
        <v>65</v>
      </c>
      <c r="B26" s="31" t="s">
        <v>66</v>
      </c>
      <c r="C26" s="31" t="s">
        <v>3</v>
      </c>
      <c r="D26" s="31" t="s">
        <v>67</v>
      </c>
      <c r="E26" s="31" t="s">
        <v>68</v>
      </c>
      <c r="F26" s="31" t="s">
        <v>69</v>
      </c>
      <c r="G26" s="31" t="s">
        <v>70</v>
      </c>
      <c r="H26" s="31" t="s">
        <v>71</v>
      </c>
      <c r="I26" s="31" t="s">
        <v>72</v>
      </c>
      <c r="J26" s="32" t="s">
        <v>57</v>
      </c>
    </row>
    <row r="27" spans="1:10" x14ac:dyDescent="0.2">
      <c r="A27" s="33" t="s">
        <v>10</v>
      </c>
      <c r="B27" s="34">
        <v>23307</v>
      </c>
      <c r="C27" s="34">
        <v>2000</v>
      </c>
      <c r="D27" s="34">
        <v>8860</v>
      </c>
      <c r="E27" s="34">
        <v>2361</v>
      </c>
      <c r="F27" s="34">
        <v>1940</v>
      </c>
      <c r="G27" s="34">
        <v>4023</v>
      </c>
      <c r="H27" s="33">
        <v>357</v>
      </c>
      <c r="I27" s="35">
        <v>42848</v>
      </c>
      <c r="J27" s="36">
        <f t="shared" ref="J27:J34" si="1">+I27/G5</f>
        <v>1.3250046385057828</v>
      </c>
    </row>
    <row r="28" spans="1:10" x14ac:dyDescent="0.2">
      <c r="A28" s="33" t="s">
        <v>11</v>
      </c>
      <c r="B28" s="34">
        <v>25791</v>
      </c>
      <c r="C28" s="34">
        <v>2000</v>
      </c>
      <c r="D28" s="34">
        <v>10144</v>
      </c>
      <c r="E28" s="34">
        <v>2608</v>
      </c>
      <c r="F28" s="34">
        <v>2144</v>
      </c>
      <c r="G28" s="34">
        <v>4303</v>
      </c>
      <c r="H28" s="33">
        <v>357</v>
      </c>
      <c r="I28" s="35">
        <v>47347</v>
      </c>
      <c r="J28" s="37">
        <f t="shared" si="1"/>
        <v>1.3249846084961101</v>
      </c>
    </row>
    <row r="29" spans="1:10" x14ac:dyDescent="0.2">
      <c r="A29" s="33" t="s">
        <v>12</v>
      </c>
      <c r="B29" s="34">
        <v>30298</v>
      </c>
      <c r="C29" s="34">
        <v>2000</v>
      </c>
      <c r="D29" s="34">
        <v>12499</v>
      </c>
      <c r="E29" s="34">
        <v>3060</v>
      </c>
      <c r="F29" s="34">
        <v>2515</v>
      </c>
      <c r="G29" s="34">
        <v>4813</v>
      </c>
      <c r="H29" s="33">
        <v>357</v>
      </c>
      <c r="I29" s="35">
        <v>55542</v>
      </c>
      <c r="J29" s="37">
        <f t="shared" si="1"/>
        <v>1.3249838975166393</v>
      </c>
    </row>
    <row r="30" spans="1:10" x14ac:dyDescent="0.2">
      <c r="A30" s="33" t="s">
        <v>13</v>
      </c>
      <c r="B30" s="34">
        <v>32945</v>
      </c>
      <c r="C30" s="34">
        <v>2000</v>
      </c>
      <c r="D30" s="34">
        <v>13628</v>
      </c>
      <c r="E30" s="34">
        <v>3309</v>
      </c>
      <c r="F30" s="34">
        <v>2719</v>
      </c>
      <c r="G30" s="34">
        <v>5094</v>
      </c>
      <c r="H30" s="33">
        <v>357</v>
      </c>
      <c r="I30" s="35">
        <v>60052</v>
      </c>
      <c r="J30" s="37">
        <f t="shared" si="1"/>
        <v>1.3249784877435298</v>
      </c>
    </row>
    <row r="31" spans="1:10" x14ac:dyDescent="0.2">
      <c r="A31" s="33" t="s">
        <v>14</v>
      </c>
      <c r="B31" s="34">
        <v>36684</v>
      </c>
      <c r="C31" s="34">
        <v>2000</v>
      </c>
      <c r="D31" s="34">
        <v>15578</v>
      </c>
      <c r="E31" s="34">
        <v>3683</v>
      </c>
      <c r="F31" s="34">
        <v>3027</v>
      </c>
      <c r="G31" s="34">
        <v>5517</v>
      </c>
      <c r="H31" s="33">
        <v>357</v>
      </c>
      <c r="I31" s="35">
        <v>66846</v>
      </c>
      <c r="J31" s="37">
        <f t="shared" si="1"/>
        <v>1.3249950445986125</v>
      </c>
    </row>
    <row r="32" spans="1:10" x14ac:dyDescent="0.2">
      <c r="A32" s="33" t="s">
        <v>15</v>
      </c>
      <c r="B32" s="34">
        <v>40697</v>
      </c>
      <c r="C32" s="34">
        <v>2000</v>
      </c>
      <c r="D32" s="34">
        <v>17615</v>
      </c>
      <c r="E32" s="34">
        <v>4081</v>
      </c>
      <c r="F32" s="34">
        <v>3354</v>
      </c>
      <c r="G32" s="34">
        <v>5967</v>
      </c>
      <c r="H32" s="33">
        <v>357</v>
      </c>
      <c r="I32" s="35">
        <v>74071</v>
      </c>
      <c r="J32" s="37">
        <f t="shared" si="1"/>
        <v>1.3249915031393664</v>
      </c>
    </row>
    <row r="33" spans="1:10" x14ac:dyDescent="0.2">
      <c r="A33" s="33" t="s">
        <v>16</v>
      </c>
      <c r="B33" s="34">
        <v>41286</v>
      </c>
      <c r="C33" s="34">
        <v>2000</v>
      </c>
      <c r="D33" s="34">
        <v>17646</v>
      </c>
      <c r="E33" s="34">
        <v>4121</v>
      </c>
      <c r="F33" s="34">
        <v>3388</v>
      </c>
      <c r="G33" s="34">
        <v>6013</v>
      </c>
      <c r="H33" s="33">
        <v>357</v>
      </c>
      <c r="I33" s="35">
        <v>74811</v>
      </c>
      <c r="J33" s="37">
        <f t="shared" si="1"/>
        <v>1.3250030994846</v>
      </c>
    </row>
    <row r="34" spans="1:10" x14ac:dyDescent="0.2">
      <c r="A34" s="33" t="s">
        <v>17</v>
      </c>
      <c r="B34" s="34">
        <v>43290</v>
      </c>
      <c r="C34" s="34">
        <v>2000</v>
      </c>
      <c r="D34" s="34">
        <v>18540</v>
      </c>
      <c r="E34" s="34">
        <v>4312</v>
      </c>
      <c r="F34" s="34">
        <v>3544</v>
      </c>
      <c r="G34" s="34">
        <v>6229</v>
      </c>
      <c r="H34" s="33">
        <v>357</v>
      </c>
      <c r="I34" s="35">
        <v>78272</v>
      </c>
      <c r="J34" s="37">
        <f t="shared" si="1"/>
        <v>1.3249822256830417</v>
      </c>
    </row>
    <row r="35" spans="1:10" x14ac:dyDescent="0.2">
      <c r="A35" s="30"/>
      <c r="B35" s="30"/>
      <c r="C35" s="30"/>
      <c r="D35" s="30"/>
      <c r="E35" s="30"/>
      <c r="F35" s="30"/>
      <c r="G35" s="30"/>
      <c r="H35" s="30"/>
      <c r="I35" s="30"/>
    </row>
    <row r="36" spans="1:10" ht="18" x14ac:dyDescent="0.25">
      <c r="A36" s="125" t="s">
        <v>73</v>
      </c>
      <c r="B36" s="30"/>
      <c r="C36" s="30"/>
      <c r="D36" s="30"/>
      <c r="E36" s="30"/>
      <c r="F36" s="30"/>
      <c r="G36" s="30"/>
      <c r="H36" s="30"/>
      <c r="I36" s="30"/>
    </row>
    <row r="37" spans="1:10" ht="38.25" x14ac:dyDescent="0.2">
      <c r="A37" s="31" t="s">
        <v>65</v>
      </c>
      <c r="B37" s="31" t="s">
        <v>66</v>
      </c>
      <c r="C37" s="31" t="s">
        <v>3</v>
      </c>
      <c r="D37" s="31" t="s">
        <v>67</v>
      </c>
      <c r="E37" s="31" t="s">
        <v>68</v>
      </c>
      <c r="F37" s="31" t="s">
        <v>69</v>
      </c>
      <c r="G37" s="31" t="s">
        <v>70</v>
      </c>
      <c r="H37" s="31" t="s">
        <v>71</v>
      </c>
      <c r="I37" s="31" t="s">
        <v>72</v>
      </c>
      <c r="J37" s="38" t="s">
        <v>58</v>
      </c>
    </row>
    <row r="38" spans="1:10" x14ac:dyDescent="0.2">
      <c r="A38" s="33" t="s">
        <v>10</v>
      </c>
      <c r="B38" s="34">
        <v>23307</v>
      </c>
      <c r="C38" s="34">
        <v>2000</v>
      </c>
      <c r="D38" s="34">
        <v>8860</v>
      </c>
      <c r="E38" s="34">
        <v>2361</v>
      </c>
      <c r="F38" s="34">
        <v>2587</v>
      </c>
      <c r="G38" s="34">
        <v>4023</v>
      </c>
      <c r="H38" s="33">
        <v>357</v>
      </c>
      <c r="I38" s="35">
        <v>43495</v>
      </c>
      <c r="J38" s="37">
        <f t="shared" ref="J38:J45" si="2">+I38/G5</f>
        <v>1.345012060115035</v>
      </c>
    </row>
    <row r="39" spans="1:10" x14ac:dyDescent="0.2">
      <c r="A39" s="33" t="s">
        <v>11</v>
      </c>
      <c r="B39" s="34">
        <v>25791</v>
      </c>
      <c r="C39" s="34">
        <v>2000</v>
      </c>
      <c r="D39" s="34">
        <v>10144</v>
      </c>
      <c r="E39" s="34">
        <v>2608</v>
      </c>
      <c r="F39" s="34">
        <v>2859</v>
      </c>
      <c r="G39" s="34">
        <v>4303</v>
      </c>
      <c r="H39" s="33">
        <v>357</v>
      </c>
      <c r="I39" s="35">
        <v>48062</v>
      </c>
      <c r="J39" s="37">
        <f t="shared" si="2"/>
        <v>1.3449935635529189</v>
      </c>
    </row>
    <row r="40" spans="1:10" x14ac:dyDescent="0.2">
      <c r="A40" s="33" t="s">
        <v>12</v>
      </c>
      <c r="B40" s="34">
        <v>30298</v>
      </c>
      <c r="C40" s="34">
        <v>2000</v>
      </c>
      <c r="D40" s="34">
        <v>12499</v>
      </c>
      <c r="E40" s="34">
        <v>3060</v>
      </c>
      <c r="F40" s="34">
        <v>3353</v>
      </c>
      <c r="G40" s="34">
        <v>4813</v>
      </c>
      <c r="H40" s="33">
        <v>357</v>
      </c>
      <c r="I40" s="35">
        <v>56380</v>
      </c>
      <c r="J40" s="37">
        <f t="shared" si="2"/>
        <v>1.3449748324148953</v>
      </c>
    </row>
    <row r="41" spans="1:10" x14ac:dyDescent="0.2">
      <c r="A41" s="33" t="s">
        <v>13</v>
      </c>
      <c r="B41" s="34">
        <v>32945</v>
      </c>
      <c r="C41" s="34">
        <v>2000</v>
      </c>
      <c r="D41" s="34">
        <v>13628</v>
      </c>
      <c r="E41" s="34">
        <v>3309</v>
      </c>
      <c r="F41" s="34">
        <v>3625</v>
      </c>
      <c r="G41" s="34">
        <v>5094</v>
      </c>
      <c r="H41" s="33">
        <v>357</v>
      </c>
      <c r="I41" s="35">
        <v>60958</v>
      </c>
      <c r="J41" s="37">
        <f t="shared" si="2"/>
        <v>1.3449683383712463</v>
      </c>
    </row>
    <row r="42" spans="1:10" x14ac:dyDescent="0.2">
      <c r="A42" s="33" t="s">
        <v>14</v>
      </c>
      <c r="B42" s="34">
        <v>36684</v>
      </c>
      <c r="C42" s="34">
        <v>2000</v>
      </c>
      <c r="D42" s="34">
        <v>15578</v>
      </c>
      <c r="E42" s="34">
        <v>3683</v>
      </c>
      <c r="F42" s="34">
        <v>4036</v>
      </c>
      <c r="G42" s="34">
        <v>5517</v>
      </c>
      <c r="H42" s="33">
        <v>357</v>
      </c>
      <c r="I42" s="35">
        <v>67855</v>
      </c>
      <c r="J42" s="37">
        <f t="shared" si="2"/>
        <v>1.3449950445986125</v>
      </c>
    </row>
    <row r="43" spans="1:10" x14ac:dyDescent="0.2">
      <c r="A43" s="33" t="s">
        <v>15</v>
      </c>
      <c r="B43" s="34">
        <v>40697</v>
      </c>
      <c r="C43" s="34">
        <v>2000</v>
      </c>
      <c r="D43" s="34">
        <v>17615</v>
      </c>
      <c r="E43" s="34">
        <v>4081</v>
      </c>
      <c r="F43" s="34">
        <v>4472</v>
      </c>
      <c r="G43" s="34">
        <v>5967</v>
      </c>
      <c r="H43" s="33">
        <v>357</v>
      </c>
      <c r="I43" s="35">
        <v>75189</v>
      </c>
      <c r="J43" s="37">
        <f t="shared" si="2"/>
        <v>1.3449904298517075</v>
      </c>
    </row>
    <row r="44" spans="1:10" x14ac:dyDescent="0.2">
      <c r="A44" s="33" t="s">
        <v>16</v>
      </c>
      <c r="B44" s="34">
        <v>41286</v>
      </c>
      <c r="C44" s="34">
        <v>2000</v>
      </c>
      <c r="D44" s="34">
        <v>17646</v>
      </c>
      <c r="E44" s="34">
        <v>4121</v>
      </c>
      <c r="F44" s="34">
        <v>4517</v>
      </c>
      <c r="G44" s="34">
        <v>6013</v>
      </c>
      <c r="H44" s="33">
        <v>357</v>
      </c>
      <c r="I44" s="35">
        <v>75940</v>
      </c>
      <c r="J44" s="37">
        <f t="shared" si="2"/>
        <v>1.3449992029896742</v>
      </c>
    </row>
    <row r="45" spans="1:10" x14ac:dyDescent="0.2">
      <c r="A45" s="33" t="s">
        <v>17</v>
      </c>
      <c r="B45" s="34">
        <v>43290</v>
      </c>
      <c r="C45" s="34">
        <v>2000</v>
      </c>
      <c r="D45" s="34">
        <v>18540</v>
      </c>
      <c r="E45" s="34">
        <v>4312</v>
      </c>
      <c r="F45" s="34">
        <v>4725</v>
      </c>
      <c r="G45" s="34">
        <v>6229</v>
      </c>
      <c r="H45" s="33">
        <v>357</v>
      </c>
      <c r="I45" s="35">
        <v>79453</v>
      </c>
      <c r="J45" s="37">
        <f t="shared" si="2"/>
        <v>1.3449741002810034</v>
      </c>
    </row>
    <row r="47" spans="1:10" ht="18" x14ac:dyDescent="0.2">
      <c r="A47" s="126" t="s">
        <v>62</v>
      </c>
    </row>
    <row r="48" spans="1:10" ht="25.5" x14ac:dyDescent="0.2">
      <c r="A48" s="39" t="s">
        <v>74</v>
      </c>
      <c r="B48" s="40" t="s">
        <v>93</v>
      </c>
      <c r="C48" s="31" t="s">
        <v>92</v>
      </c>
      <c r="D48" s="31" t="s">
        <v>75</v>
      </c>
      <c r="E48" s="31" t="s">
        <v>76</v>
      </c>
      <c r="F48" s="32" t="s">
        <v>56</v>
      </c>
    </row>
    <row r="49" spans="1:6" x14ac:dyDescent="0.2">
      <c r="A49" s="41" t="s">
        <v>27</v>
      </c>
      <c r="B49" s="42">
        <v>110.46486000000002</v>
      </c>
      <c r="C49" s="42">
        <v>128.69156190000001</v>
      </c>
      <c r="D49" s="43">
        <v>146.37</v>
      </c>
      <c r="E49" s="43">
        <v>148.58000000000001</v>
      </c>
      <c r="F49" s="44">
        <f>+E49/B49</f>
        <v>1.3450431205000395</v>
      </c>
    </row>
    <row r="50" spans="1:6" ht="25.5" x14ac:dyDescent="0.2">
      <c r="A50" s="41" t="s">
        <v>77</v>
      </c>
      <c r="B50" s="42">
        <v>11.181713345160055</v>
      </c>
      <c r="C50" s="42">
        <v>13.06</v>
      </c>
      <c r="D50" s="43">
        <v>14.85</v>
      </c>
      <c r="E50" s="43">
        <v>15.07</v>
      </c>
      <c r="F50" s="45">
        <f t="shared" ref="F50:F58" si="3">+E50/B50</f>
        <v>1.3477362131200554</v>
      </c>
    </row>
    <row r="51" spans="1:6" x14ac:dyDescent="0.2">
      <c r="A51" s="41" t="s">
        <v>78</v>
      </c>
      <c r="B51" s="46">
        <v>1796</v>
      </c>
      <c r="C51" s="46">
        <v>2092</v>
      </c>
      <c r="D51" s="43">
        <v>2380</v>
      </c>
      <c r="E51" s="43">
        <v>2416</v>
      </c>
      <c r="F51" s="45">
        <f t="shared" si="3"/>
        <v>1.3452115812917596</v>
      </c>
    </row>
    <row r="52" spans="1:6" x14ac:dyDescent="0.2">
      <c r="A52" s="41" t="s">
        <v>30</v>
      </c>
      <c r="B52" s="42">
        <v>211.55694400000002</v>
      </c>
      <c r="C52" s="42">
        <v>247</v>
      </c>
      <c r="D52" s="43">
        <v>280.33</v>
      </c>
      <c r="E52" s="43">
        <v>284.56</v>
      </c>
      <c r="F52" s="45">
        <f t="shared" si="3"/>
        <v>1.3450752058509599</v>
      </c>
    </row>
    <row r="53" spans="1:6" x14ac:dyDescent="0.2">
      <c r="A53" s="41" t="s">
        <v>79</v>
      </c>
      <c r="B53" s="42">
        <v>93.087384</v>
      </c>
      <c r="C53" s="42">
        <v>108.44680236000001</v>
      </c>
      <c r="D53" s="43">
        <v>123.35</v>
      </c>
      <c r="E53" s="43">
        <v>125.21</v>
      </c>
      <c r="F53" s="45">
        <f t="shared" si="3"/>
        <v>1.3450802312803203</v>
      </c>
    </row>
    <row r="54" spans="1:6" x14ac:dyDescent="0.2">
      <c r="A54" s="41" t="s">
        <v>80</v>
      </c>
      <c r="B54" s="42">
        <v>2398.2081200000002</v>
      </c>
      <c r="C54" s="42">
        <v>2794</v>
      </c>
      <c r="D54" s="43">
        <v>3178</v>
      </c>
      <c r="E54" s="43">
        <v>3226</v>
      </c>
      <c r="F54" s="45">
        <f t="shared" si="3"/>
        <v>1.3451709937501168</v>
      </c>
    </row>
    <row r="55" spans="1:6" x14ac:dyDescent="0.2">
      <c r="A55" s="41" t="s">
        <v>81</v>
      </c>
      <c r="B55" s="42">
        <v>1730.790788</v>
      </c>
      <c r="C55" s="42">
        <v>2016</v>
      </c>
      <c r="D55" s="43">
        <v>2293</v>
      </c>
      <c r="E55" s="43">
        <v>2328</v>
      </c>
      <c r="F55" s="45">
        <f t="shared" si="3"/>
        <v>1.3450499136814218</v>
      </c>
    </row>
    <row r="56" spans="1:6" x14ac:dyDescent="0.2">
      <c r="A56" s="41" t="s">
        <v>82</v>
      </c>
      <c r="B56" s="42">
        <v>63.484547999999997</v>
      </c>
      <c r="C56" s="42">
        <v>73.959498420000003</v>
      </c>
      <c r="D56" s="43">
        <v>84.11</v>
      </c>
      <c r="E56" s="43">
        <v>85.38</v>
      </c>
      <c r="F56" s="45">
        <f t="shared" si="3"/>
        <v>1.3448941937808236</v>
      </c>
    </row>
    <row r="57" spans="1:6" x14ac:dyDescent="0.2">
      <c r="A57" s="41" t="s">
        <v>83</v>
      </c>
      <c r="B57" s="42">
        <v>5175.9845599999999</v>
      </c>
      <c r="C57" s="42">
        <v>6030</v>
      </c>
      <c r="D57" s="43">
        <v>6859</v>
      </c>
      <c r="E57" s="43">
        <v>6962</v>
      </c>
      <c r="F57" s="45">
        <f t="shared" si="3"/>
        <v>1.345058108133151</v>
      </c>
    </row>
    <row r="58" spans="1:6" x14ac:dyDescent="0.2">
      <c r="A58" s="41" t="s">
        <v>84</v>
      </c>
      <c r="B58" s="42">
        <v>383</v>
      </c>
      <c r="C58" s="42">
        <v>446.19499999999999</v>
      </c>
      <c r="D58" s="43">
        <v>507.48</v>
      </c>
      <c r="E58" s="43">
        <v>515.14</v>
      </c>
      <c r="F58" s="45">
        <f t="shared" si="3"/>
        <v>1.3450130548302872</v>
      </c>
    </row>
    <row r="59" spans="1:6" x14ac:dyDescent="0.2">
      <c r="A59" s="30"/>
      <c r="B59" s="30"/>
      <c r="C59" s="30"/>
    </row>
    <row r="60" spans="1:6" x14ac:dyDescent="0.2">
      <c r="C60" s="47">
        <v>43101</v>
      </c>
      <c r="D60" s="48">
        <v>43466</v>
      </c>
    </row>
    <row r="61" spans="1:6" x14ac:dyDescent="0.2">
      <c r="A61" s="162" t="s">
        <v>95</v>
      </c>
      <c r="B61" s="162"/>
      <c r="C61" s="49">
        <v>27660</v>
      </c>
      <c r="D61" s="50">
        <f>+C61*1.345</f>
        <v>37202.699999999997</v>
      </c>
    </row>
    <row r="62" spans="1:6" s="130" customFormat="1" x14ac:dyDescent="0.2">
      <c r="A62" s="127"/>
      <c r="B62" s="127"/>
      <c r="C62" s="128"/>
      <c r="D62" s="129"/>
    </row>
    <row r="63" spans="1:6" ht="18" x14ac:dyDescent="0.2">
      <c r="A63" s="126" t="s">
        <v>94</v>
      </c>
      <c r="B63" s="30"/>
      <c r="C63" s="30"/>
    </row>
    <row r="64" spans="1:6" ht="25.5" x14ac:dyDescent="0.2">
      <c r="A64" s="51" t="s">
        <v>85</v>
      </c>
      <c r="B64" s="40" t="s">
        <v>93</v>
      </c>
      <c r="C64" s="31" t="s">
        <v>92</v>
      </c>
      <c r="D64" s="31" t="s">
        <v>75</v>
      </c>
      <c r="E64" s="31" t="s">
        <v>76</v>
      </c>
    </row>
    <row r="65" spans="1:6" x14ac:dyDescent="0.2">
      <c r="A65" s="33" t="s">
        <v>86</v>
      </c>
      <c r="B65" s="52">
        <v>68</v>
      </c>
      <c r="C65" s="52">
        <v>74</v>
      </c>
      <c r="D65" s="53">
        <v>86</v>
      </c>
      <c r="E65" s="53">
        <v>88</v>
      </c>
      <c r="F65" s="54"/>
    </row>
    <row r="66" spans="1:6" x14ac:dyDescent="0.2">
      <c r="A66" s="33" t="s">
        <v>87</v>
      </c>
      <c r="B66" s="52">
        <v>288</v>
      </c>
      <c r="C66" s="52">
        <v>313</v>
      </c>
      <c r="D66" s="53">
        <v>362</v>
      </c>
      <c r="E66" s="53">
        <v>368</v>
      </c>
      <c r="F66" s="54"/>
    </row>
    <row r="67" spans="1:6" x14ac:dyDescent="0.2">
      <c r="A67" s="33" t="s">
        <v>88</v>
      </c>
      <c r="B67" s="52">
        <v>288</v>
      </c>
      <c r="C67" s="52">
        <v>313</v>
      </c>
      <c r="D67" s="53">
        <v>362</v>
      </c>
      <c r="E67" s="53">
        <v>368</v>
      </c>
      <c r="F67" s="54"/>
    </row>
    <row r="68" spans="1:6" x14ac:dyDescent="0.2">
      <c r="A68" s="33" t="s">
        <v>89</v>
      </c>
      <c r="B68" s="52">
        <v>712</v>
      </c>
      <c r="C68" s="52">
        <v>775</v>
      </c>
      <c r="D68" s="53">
        <v>896</v>
      </c>
      <c r="E68" s="53">
        <v>911</v>
      </c>
      <c r="F68" s="54"/>
    </row>
    <row r="69" spans="1:6" x14ac:dyDescent="0.2">
      <c r="A69" s="33" t="s">
        <v>90</v>
      </c>
      <c r="B69" s="52">
        <v>96</v>
      </c>
      <c r="C69" s="52">
        <v>104</v>
      </c>
      <c r="D69" s="53">
        <v>121</v>
      </c>
      <c r="E69" s="53">
        <v>123</v>
      </c>
      <c r="F69" s="54"/>
    </row>
    <row r="70" spans="1:6" x14ac:dyDescent="0.2">
      <c r="A70" s="33" t="s">
        <v>91</v>
      </c>
      <c r="B70" s="55">
        <f>SUM(B65:B69)</f>
        <v>1452</v>
      </c>
      <c r="C70" s="55">
        <f>SUM(C65:C69)</f>
        <v>1579</v>
      </c>
      <c r="D70" s="56">
        <v>1826</v>
      </c>
      <c r="E70" s="56">
        <v>1857</v>
      </c>
    </row>
  </sheetData>
  <sheetProtection algorithmName="SHA-512" hashValue="IDcuwdCIgckiXX9R33mOATtidxqDEt+LinFpf+oqqXrCJdBOgq3puoqCrgBiw3B1msSMfv1MyjuY06EQ29lndA==" saltValue="DX/S+aHcGIyKYAmrnkOoiw==" spinCount="100000" sheet="1" objects="1" scenarios="1"/>
  <mergeCells count="2">
    <mergeCell ref="E14:F14"/>
    <mergeCell ref="A61:B6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5"/>
  <sheetViews>
    <sheetView showGridLines="0" topLeftCell="A11" workbookViewId="0">
      <selection activeCell="D16" sqref="D16"/>
    </sheetView>
  </sheetViews>
  <sheetFormatPr baseColWidth="10" defaultRowHeight="15" x14ac:dyDescent="0.25"/>
  <cols>
    <col min="10" max="10" width="15.140625" customWidth="1"/>
    <col min="11" max="11" width="12.28515625" customWidth="1"/>
  </cols>
  <sheetData>
    <row r="2" spans="1:12" ht="18.75" x14ac:dyDescent="0.3">
      <c r="A2" s="145" t="s">
        <v>101</v>
      </c>
    </row>
    <row r="3" spans="1:12" ht="18.75" x14ac:dyDescent="0.3">
      <c r="A3" s="145"/>
    </row>
    <row r="4" spans="1:12" ht="18.75" x14ac:dyDescent="0.3">
      <c r="A4" s="157" t="s">
        <v>106</v>
      </c>
    </row>
    <row r="5" spans="1:12" ht="44.25" customHeight="1" thickBot="1" x14ac:dyDescent="0.35">
      <c r="A5" s="132">
        <v>43466</v>
      </c>
      <c r="B5" s="133"/>
      <c r="C5" s="169" t="s">
        <v>100</v>
      </c>
      <c r="D5" s="169"/>
      <c r="E5" s="169"/>
      <c r="F5" s="169"/>
      <c r="G5" s="169"/>
      <c r="H5" s="169"/>
      <c r="I5" s="169"/>
      <c r="J5" s="152" t="s">
        <v>99</v>
      </c>
    </row>
    <row r="6" spans="1:12" ht="60" x14ac:dyDescent="0.25">
      <c r="A6" s="134" t="s">
        <v>1</v>
      </c>
      <c r="B6" s="135" t="s">
        <v>2</v>
      </c>
      <c r="C6" s="135" t="s">
        <v>3</v>
      </c>
      <c r="D6" s="135" t="s">
        <v>54</v>
      </c>
      <c r="E6" s="136" t="s">
        <v>60</v>
      </c>
      <c r="F6" s="137" t="s">
        <v>7</v>
      </c>
      <c r="G6" s="137" t="s">
        <v>8</v>
      </c>
      <c r="H6" s="135" t="s">
        <v>55</v>
      </c>
      <c r="I6" s="150" t="s">
        <v>98</v>
      </c>
      <c r="J6" s="151" t="s">
        <v>97</v>
      </c>
    </row>
    <row r="7" spans="1:12" x14ac:dyDescent="0.25">
      <c r="A7" s="138" t="s">
        <v>10</v>
      </c>
      <c r="B7" s="139">
        <v>23305.491999999998</v>
      </c>
      <c r="C7" s="139">
        <v>2000</v>
      </c>
      <c r="D7" s="139">
        <v>8859</v>
      </c>
      <c r="E7" s="140">
        <v>2360.6080000000002</v>
      </c>
      <c r="F7" s="140">
        <v>4022.7200000000003</v>
      </c>
      <c r="G7" s="140">
        <v>357</v>
      </c>
      <c r="H7" s="172">
        <v>40904.82</v>
      </c>
      <c r="I7" s="148">
        <f>+Telefonica!I30</f>
        <v>42845</v>
      </c>
      <c r="J7" s="149">
        <f>+I7-H7</f>
        <v>1940.1800000000003</v>
      </c>
      <c r="L7" s="146"/>
    </row>
    <row r="8" spans="1:12" x14ac:dyDescent="0.25">
      <c r="A8" s="138" t="s">
        <v>11</v>
      </c>
      <c r="B8" s="139">
        <v>25793.092000000001</v>
      </c>
      <c r="C8" s="139">
        <v>2000</v>
      </c>
      <c r="D8" s="139">
        <v>10144</v>
      </c>
      <c r="E8" s="140">
        <v>2608.6480000000001</v>
      </c>
      <c r="F8" s="140">
        <v>4303.22</v>
      </c>
      <c r="G8" s="140">
        <v>357</v>
      </c>
      <c r="H8" s="172">
        <v>45205.960000000006</v>
      </c>
      <c r="I8" s="148">
        <f>+Telefonica!I31</f>
        <v>47350</v>
      </c>
      <c r="J8" s="149">
        <f t="shared" ref="J8:J14" si="0">+I8-H8</f>
        <v>2144.0399999999936</v>
      </c>
      <c r="L8" s="146"/>
    </row>
    <row r="9" spans="1:12" x14ac:dyDescent="0.25">
      <c r="A9" s="138" t="s">
        <v>12</v>
      </c>
      <c r="B9" s="139">
        <v>30297.911500000002</v>
      </c>
      <c r="C9" s="139">
        <v>2000</v>
      </c>
      <c r="D9" s="139">
        <v>12497</v>
      </c>
      <c r="E9" s="140">
        <v>3060.0210000000002</v>
      </c>
      <c r="F9" s="140">
        <v>4813.1525000000001</v>
      </c>
      <c r="G9" s="140">
        <v>357</v>
      </c>
      <c r="H9" s="172">
        <v>53025.085000000006</v>
      </c>
      <c r="I9" s="148">
        <f>+Telefonica!I32</f>
        <v>55540</v>
      </c>
      <c r="J9" s="149">
        <f t="shared" si="0"/>
        <v>2514.9149999999936</v>
      </c>
      <c r="L9" s="146"/>
    </row>
    <row r="10" spans="1:12" x14ac:dyDescent="0.25">
      <c r="A10" s="141" t="s">
        <v>13</v>
      </c>
      <c r="B10" s="139">
        <v>32945.468500000003</v>
      </c>
      <c r="C10" s="139">
        <v>2000</v>
      </c>
      <c r="D10" s="139">
        <v>13628</v>
      </c>
      <c r="E10" s="140">
        <v>3308.5790000000002</v>
      </c>
      <c r="F10" s="140">
        <v>5094.1475</v>
      </c>
      <c r="G10" s="140">
        <v>357</v>
      </c>
      <c r="H10" s="172">
        <v>57333.195</v>
      </c>
      <c r="I10" s="148">
        <f>+Telefonica!I33</f>
        <v>60052</v>
      </c>
      <c r="J10" s="149">
        <f t="shared" si="0"/>
        <v>2718.8050000000003</v>
      </c>
      <c r="L10" s="146"/>
    </row>
    <row r="11" spans="1:12" x14ac:dyDescent="0.25">
      <c r="A11" s="138" t="s">
        <v>14</v>
      </c>
      <c r="B11" s="139">
        <v>36684.275000000001</v>
      </c>
      <c r="C11" s="139">
        <v>2000</v>
      </c>
      <c r="D11" s="139">
        <v>15578</v>
      </c>
      <c r="E11" s="140">
        <v>3682.85</v>
      </c>
      <c r="F11" s="140">
        <v>5517.125</v>
      </c>
      <c r="G11" s="140">
        <v>357</v>
      </c>
      <c r="H11" s="172">
        <v>63819.25</v>
      </c>
      <c r="I11" s="148">
        <f>+Telefonica!I34</f>
        <v>66846</v>
      </c>
      <c r="J11" s="149">
        <f t="shared" si="0"/>
        <v>3026.75</v>
      </c>
      <c r="L11" s="146"/>
    </row>
    <row r="12" spans="1:12" x14ac:dyDescent="0.25">
      <c r="A12" s="138" t="s">
        <v>15</v>
      </c>
      <c r="B12" s="139">
        <v>40697.378499999999</v>
      </c>
      <c r="C12" s="139">
        <v>2000</v>
      </c>
      <c r="D12" s="139">
        <v>17615</v>
      </c>
      <c r="E12" s="140">
        <v>4080.9190000000003</v>
      </c>
      <c r="F12" s="140">
        <v>5966.9975000000004</v>
      </c>
      <c r="G12" s="140">
        <v>357</v>
      </c>
      <c r="H12" s="172">
        <v>70717.294999999998</v>
      </c>
      <c r="I12" s="148">
        <f>+Telefonica!I35</f>
        <v>74071</v>
      </c>
      <c r="J12" s="149">
        <f t="shared" si="0"/>
        <v>3353.7050000000017</v>
      </c>
      <c r="L12" s="146"/>
    </row>
    <row r="13" spans="1:12" x14ac:dyDescent="0.25">
      <c r="A13" s="138" t="s">
        <v>16</v>
      </c>
      <c r="B13" s="139">
        <v>41287.498500000002</v>
      </c>
      <c r="C13" s="139">
        <v>2000</v>
      </c>
      <c r="D13" s="139">
        <v>17647</v>
      </c>
      <c r="E13" s="140">
        <v>4121</v>
      </c>
      <c r="F13" s="140">
        <v>6013</v>
      </c>
      <c r="G13" s="140">
        <v>357</v>
      </c>
      <c r="H13" s="172">
        <v>71425.498500000002</v>
      </c>
      <c r="I13" s="148">
        <f>+Telefonica!I36</f>
        <v>74813</v>
      </c>
      <c r="J13" s="149">
        <f t="shared" si="0"/>
        <v>3387.5014999999985</v>
      </c>
      <c r="L13" s="146"/>
    </row>
    <row r="14" spans="1:12" ht="15.75" thickBot="1" x14ac:dyDescent="0.3">
      <c r="A14" s="142" t="s">
        <v>17</v>
      </c>
      <c r="B14" s="143">
        <v>43291.712500000001</v>
      </c>
      <c r="C14" s="143">
        <v>2000</v>
      </c>
      <c r="D14" s="143">
        <v>18540</v>
      </c>
      <c r="E14" s="144">
        <v>4312.4350000000004</v>
      </c>
      <c r="F14" s="144">
        <v>6228.6875</v>
      </c>
      <c r="G14" s="144">
        <v>357</v>
      </c>
      <c r="H14" s="173">
        <v>74729.835000000006</v>
      </c>
      <c r="I14" s="148">
        <f>+Telefonica!I37</f>
        <v>78275</v>
      </c>
      <c r="J14" s="149">
        <f t="shared" si="0"/>
        <v>3545.1649999999936</v>
      </c>
      <c r="L14" s="146"/>
    </row>
    <row r="18" spans="1:12" ht="18.75" x14ac:dyDescent="0.3">
      <c r="A18" s="145" t="s">
        <v>108</v>
      </c>
    </row>
    <row r="19" spans="1:12" ht="34.5" thickBot="1" x14ac:dyDescent="0.35">
      <c r="A19" s="132">
        <v>43466</v>
      </c>
      <c r="B19" s="133"/>
      <c r="C19" s="169" t="s">
        <v>100</v>
      </c>
      <c r="D19" s="169"/>
      <c r="E19" s="169"/>
      <c r="F19" s="169"/>
      <c r="G19" s="169"/>
      <c r="H19" s="169"/>
      <c r="I19" s="169"/>
      <c r="J19" s="152" t="s">
        <v>99</v>
      </c>
    </row>
    <row r="20" spans="1:12" ht="60" x14ac:dyDescent="0.25">
      <c r="A20" s="174" t="s">
        <v>1</v>
      </c>
      <c r="B20" s="175" t="s">
        <v>2</v>
      </c>
      <c r="C20" s="175" t="s">
        <v>3</v>
      </c>
      <c r="D20" s="175" t="s">
        <v>54</v>
      </c>
      <c r="E20" s="176" t="s">
        <v>60</v>
      </c>
      <c r="F20" s="177" t="s">
        <v>7</v>
      </c>
      <c r="G20" s="175" t="s">
        <v>8</v>
      </c>
      <c r="H20" s="178" t="s">
        <v>55</v>
      </c>
      <c r="I20" s="150" t="s">
        <v>98</v>
      </c>
      <c r="J20" s="151" t="s">
        <v>97</v>
      </c>
    </row>
    <row r="21" spans="1:12" x14ac:dyDescent="0.25">
      <c r="A21" s="179" t="s">
        <v>10</v>
      </c>
      <c r="B21" s="180">
        <v>23307.010999999999</v>
      </c>
      <c r="C21" s="180">
        <v>2000</v>
      </c>
      <c r="D21" s="180">
        <v>8860</v>
      </c>
      <c r="E21" s="181">
        <v>2360.6080000000002</v>
      </c>
      <c r="F21" s="182">
        <v>4022.8850000000002</v>
      </c>
      <c r="G21" s="181">
        <v>357</v>
      </c>
      <c r="H21" s="183">
        <f>SUM(B21:G21)</f>
        <v>40907.504000000001</v>
      </c>
      <c r="I21" s="155">
        <f>+Telecom!I27</f>
        <v>42848</v>
      </c>
      <c r="J21" s="154">
        <f>+I21-H21</f>
        <v>1940.4959999999992</v>
      </c>
      <c r="L21" s="153"/>
    </row>
    <row r="22" spans="1:12" x14ac:dyDescent="0.25">
      <c r="A22" s="179" t="s">
        <v>11</v>
      </c>
      <c r="B22" s="180">
        <v>25790.873</v>
      </c>
      <c r="C22" s="180">
        <v>2000</v>
      </c>
      <c r="D22" s="180">
        <v>10144</v>
      </c>
      <c r="E22" s="181">
        <v>2608</v>
      </c>
      <c r="F22" s="182">
        <v>4303.0550000000003</v>
      </c>
      <c r="G22" s="181">
        <v>357</v>
      </c>
      <c r="H22" s="183">
        <f t="shared" ref="H22:H28" si="1">SUM(B22:G22)</f>
        <v>45202.928</v>
      </c>
      <c r="I22" s="155">
        <f>+Telecom!I28</f>
        <v>47347</v>
      </c>
      <c r="J22" s="154">
        <f t="shared" ref="J22:J28" si="2">+I22-H22</f>
        <v>2144.0720000000001</v>
      </c>
      <c r="L22" s="153"/>
    </row>
    <row r="23" spans="1:12" x14ac:dyDescent="0.25">
      <c r="A23" s="179" t="s">
        <v>12</v>
      </c>
      <c r="B23" s="180">
        <v>30298.130499999999</v>
      </c>
      <c r="C23" s="180">
        <v>2000</v>
      </c>
      <c r="D23" s="180">
        <v>12499</v>
      </c>
      <c r="E23" s="181">
        <v>3060.0210000000002</v>
      </c>
      <c r="F23" s="182">
        <v>4813.3175000000001</v>
      </c>
      <c r="G23" s="181">
        <v>357</v>
      </c>
      <c r="H23" s="184">
        <f t="shared" si="1"/>
        <v>53027.468999999997</v>
      </c>
      <c r="I23" s="155">
        <f>+Telecom!I29</f>
        <v>55542</v>
      </c>
      <c r="J23" s="154">
        <f t="shared" si="2"/>
        <v>2514.5310000000027</v>
      </c>
      <c r="L23" s="153"/>
    </row>
    <row r="24" spans="1:12" x14ac:dyDescent="0.25">
      <c r="A24" s="185" t="s">
        <v>13</v>
      </c>
      <c r="B24" s="186">
        <v>32945.47</v>
      </c>
      <c r="C24" s="180">
        <v>2000</v>
      </c>
      <c r="D24" s="180">
        <v>13628</v>
      </c>
      <c r="E24" s="181">
        <v>3308.5790000000002</v>
      </c>
      <c r="F24" s="182">
        <v>5094.1475</v>
      </c>
      <c r="G24" s="181">
        <v>357</v>
      </c>
      <c r="H24" s="184">
        <f t="shared" si="1"/>
        <v>57333.196499999998</v>
      </c>
      <c r="I24" s="155">
        <f>+Telecom!I30</f>
        <v>60052</v>
      </c>
      <c r="J24" s="154">
        <f t="shared" si="2"/>
        <v>2718.8035000000018</v>
      </c>
      <c r="L24" s="153"/>
    </row>
    <row r="25" spans="1:12" x14ac:dyDescent="0.25">
      <c r="A25" s="179" t="s">
        <v>14</v>
      </c>
      <c r="B25" s="186">
        <v>36684.275000000001</v>
      </c>
      <c r="C25" s="180">
        <v>2000</v>
      </c>
      <c r="D25" s="180">
        <v>15578</v>
      </c>
      <c r="E25" s="181">
        <v>3682.85</v>
      </c>
      <c r="F25" s="182">
        <v>5517.125</v>
      </c>
      <c r="G25" s="181">
        <v>357</v>
      </c>
      <c r="H25" s="184">
        <f t="shared" si="1"/>
        <v>63819.25</v>
      </c>
      <c r="I25" s="155">
        <f>+Telecom!I31</f>
        <v>66846</v>
      </c>
      <c r="J25" s="154">
        <f t="shared" si="2"/>
        <v>3026.75</v>
      </c>
      <c r="L25" s="153"/>
    </row>
    <row r="26" spans="1:12" x14ac:dyDescent="0.25">
      <c r="A26" s="179" t="s">
        <v>15</v>
      </c>
      <c r="B26" s="186">
        <v>40697.378499999999</v>
      </c>
      <c r="C26" s="180">
        <v>2000</v>
      </c>
      <c r="D26" s="180">
        <v>17615</v>
      </c>
      <c r="E26" s="181">
        <v>4080.9190000000003</v>
      </c>
      <c r="F26" s="182">
        <v>5966.9975000000004</v>
      </c>
      <c r="G26" s="187">
        <v>357</v>
      </c>
      <c r="H26" s="183">
        <f t="shared" si="1"/>
        <v>70717.294999999998</v>
      </c>
      <c r="I26" s="155">
        <f>+Telecom!I32</f>
        <v>74071</v>
      </c>
      <c r="J26" s="154">
        <f t="shared" si="2"/>
        <v>3353.7050000000017</v>
      </c>
      <c r="L26" s="153"/>
    </row>
    <row r="27" spans="1:12" x14ac:dyDescent="0.25">
      <c r="A27" s="179" t="s">
        <v>16</v>
      </c>
      <c r="B27" s="186">
        <v>41286</v>
      </c>
      <c r="C27" s="180">
        <v>2000</v>
      </c>
      <c r="D27" s="180">
        <v>17646</v>
      </c>
      <c r="E27" s="181">
        <v>4121</v>
      </c>
      <c r="F27" s="182">
        <v>6013.0325000000003</v>
      </c>
      <c r="G27" s="187">
        <v>357</v>
      </c>
      <c r="H27" s="183">
        <f t="shared" si="1"/>
        <v>71423.032500000001</v>
      </c>
      <c r="I27" s="155">
        <f>+Telecom!I33</f>
        <v>74811</v>
      </c>
      <c r="J27" s="154">
        <f t="shared" si="2"/>
        <v>3387.9674999999988</v>
      </c>
      <c r="L27" s="153"/>
    </row>
    <row r="28" spans="1:12" ht="15.75" thickBot="1" x14ac:dyDescent="0.3">
      <c r="A28" s="188" t="s">
        <v>17</v>
      </c>
      <c r="B28" s="189">
        <v>43290.49</v>
      </c>
      <c r="C28" s="190">
        <v>2000</v>
      </c>
      <c r="D28" s="190">
        <v>18540</v>
      </c>
      <c r="E28" s="191">
        <v>4312</v>
      </c>
      <c r="F28" s="192">
        <v>6228.6050000000005</v>
      </c>
      <c r="G28" s="191">
        <v>357</v>
      </c>
      <c r="H28" s="193">
        <f t="shared" si="1"/>
        <v>74728.094999999987</v>
      </c>
      <c r="I28" s="155">
        <f>+Telecom!I34</f>
        <v>78272</v>
      </c>
      <c r="J28" s="154">
        <f t="shared" si="2"/>
        <v>3543.9050000000134</v>
      </c>
      <c r="L28" s="153"/>
    </row>
    <row r="31" spans="1:12" x14ac:dyDescent="0.25">
      <c r="A31" s="171" t="s">
        <v>104</v>
      </c>
      <c r="B31" s="171"/>
      <c r="C31" s="171"/>
      <c r="D31" s="171"/>
      <c r="E31" s="171"/>
      <c r="F31" s="171"/>
      <c r="G31" s="171"/>
      <c r="H31" s="171"/>
      <c r="I31" s="171"/>
      <c r="J31" s="171"/>
      <c r="K31" s="171"/>
    </row>
    <row r="32" spans="1:12" x14ac:dyDescent="0.25">
      <c r="A32" s="171"/>
      <c r="B32" s="171"/>
      <c r="C32" s="171"/>
      <c r="D32" s="171"/>
      <c r="E32" s="171"/>
      <c r="F32" s="171"/>
      <c r="G32" s="171"/>
      <c r="H32" s="171"/>
      <c r="I32" s="171"/>
      <c r="J32" s="171"/>
      <c r="K32" s="171"/>
    </row>
    <row r="33" spans="1:12" x14ac:dyDescent="0.25">
      <c r="A33" s="171"/>
      <c r="B33" s="171"/>
      <c r="C33" s="171"/>
      <c r="D33" s="171"/>
      <c r="E33" s="171"/>
      <c r="F33" s="171"/>
      <c r="G33" s="171"/>
      <c r="H33" s="171"/>
      <c r="I33" s="171"/>
      <c r="J33" s="171"/>
      <c r="K33" s="171"/>
    </row>
    <row r="35" spans="1:12" ht="18.75" x14ac:dyDescent="0.3">
      <c r="A35" s="157" t="s">
        <v>107</v>
      </c>
    </row>
    <row r="36" spans="1:12" ht="18.75" x14ac:dyDescent="0.3">
      <c r="A36" s="145" t="s">
        <v>101</v>
      </c>
    </row>
    <row r="37" spans="1:12" ht="34.5" thickBot="1" x14ac:dyDescent="0.35">
      <c r="A37" s="132">
        <v>43466</v>
      </c>
      <c r="B37" s="133"/>
      <c r="C37" s="169" t="s">
        <v>100</v>
      </c>
      <c r="D37" s="169"/>
      <c r="E37" s="169"/>
      <c r="F37" s="169"/>
      <c r="G37" s="169"/>
      <c r="H37" s="169"/>
      <c r="I37" s="169"/>
      <c r="J37" s="152" t="s">
        <v>99</v>
      </c>
    </row>
    <row r="38" spans="1:12" ht="60" x14ac:dyDescent="0.25">
      <c r="A38" s="134" t="s">
        <v>1</v>
      </c>
      <c r="B38" s="135" t="s">
        <v>2</v>
      </c>
      <c r="C38" s="135" t="s">
        <v>3</v>
      </c>
      <c r="D38" s="135" t="s">
        <v>54</v>
      </c>
      <c r="E38" s="136" t="s">
        <v>60</v>
      </c>
      <c r="F38" s="137" t="s">
        <v>7</v>
      </c>
      <c r="G38" s="137" t="s">
        <v>8</v>
      </c>
      <c r="H38" s="135" t="s">
        <v>55</v>
      </c>
      <c r="I38" s="156" t="s">
        <v>103</v>
      </c>
      <c r="J38" s="151" t="s">
        <v>97</v>
      </c>
    </row>
    <row r="39" spans="1:12" x14ac:dyDescent="0.25">
      <c r="A39" s="138" t="s">
        <v>10</v>
      </c>
      <c r="B39" s="139">
        <v>23305.491999999998</v>
      </c>
      <c r="C39" s="139">
        <v>2000</v>
      </c>
      <c r="D39" s="139">
        <v>8859</v>
      </c>
      <c r="E39" s="140">
        <v>2360.6080000000002</v>
      </c>
      <c r="F39" s="140">
        <v>4022.7200000000003</v>
      </c>
      <c r="G39" s="140">
        <v>357</v>
      </c>
      <c r="H39" s="140">
        <v>40904.82</v>
      </c>
      <c r="I39" s="148">
        <f>+Telefonica!I42</f>
        <v>43492</v>
      </c>
      <c r="J39" s="149">
        <f>+I39-H39</f>
        <v>2587.1800000000003</v>
      </c>
      <c r="L39" s="147"/>
    </row>
    <row r="40" spans="1:12" x14ac:dyDescent="0.25">
      <c r="A40" s="138" t="s">
        <v>11</v>
      </c>
      <c r="B40" s="139">
        <v>25793.092000000001</v>
      </c>
      <c r="C40" s="139">
        <v>2000</v>
      </c>
      <c r="D40" s="139">
        <v>10144</v>
      </c>
      <c r="E40" s="140">
        <v>2608.6480000000001</v>
      </c>
      <c r="F40" s="140">
        <v>4303.22</v>
      </c>
      <c r="G40" s="140">
        <v>357</v>
      </c>
      <c r="H40" s="140">
        <v>45205.960000000006</v>
      </c>
      <c r="I40" s="148">
        <f>+Telefonica!I43</f>
        <v>48065</v>
      </c>
      <c r="J40" s="149">
        <f t="shared" ref="J40:J46" si="3">+I40-H40</f>
        <v>2859.0399999999936</v>
      </c>
      <c r="L40" s="147"/>
    </row>
    <row r="41" spans="1:12" x14ac:dyDescent="0.25">
      <c r="A41" s="138" t="s">
        <v>12</v>
      </c>
      <c r="B41" s="139">
        <v>30297.911500000002</v>
      </c>
      <c r="C41" s="139">
        <v>2000</v>
      </c>
      <c r="D41" s="139">
        <v>12497</v>
      </c>
      <c r="E41" s="140">
        <v>3060.0210000000002</v>
      </c>
      <c r="F41" s="140">
        <v>4813.1525000000001</v>
      </c>
      <c r="G41" s="140">
        <v>357</v>
      </c>
      <c r="H41" s="140">
        <v>53025.085000000006</v>
      </c>
      <c r="I41" s="148">
        <f>+Telefonica!I44</f>
        <v>56378</v>
      </c>
      <c r="J41" s="149">
        <f t="shared" si="3"/>
        <v>3352.9149999999936</v>
      </c>
      <c r="L41" s="147"/>
    </row>
    <row r="42" spans="1:12" x14ac:dyDescent="0.25">
      <c r="A42" s="141" t="s">
        <v>13</v>
      </c>
      <c r="B42" s="139">
        <v>32945.468500000003</v>
      </c>
      <c r="C42" s="139">
        <v>2000</v>
      </c>
      <c r="D42" s="139">
        <v>13628</v>
      </c>
      <c r="E42" s="140">
        <v>3308.5790000000002</v>
      </c>
      <c r="F42" s="140">
        <v>5094.1475</v>
      </c>
      <c r="G42" s="140">
        <v>357</v>
      </c>
      <c r="H42" s="140">
        <v>57333.195</v>
      </c>
      <c r="I42" s="148">
        <f>+Telefonica!I45</f>
        <v>60958</v>
      </c>
      <c r="J42" s="149">
        <f t="shared" si="3"/>
        <v>3624.8050000000003</v>
      </c>
      <c r="L42" s="147"/>
    </row>
    <row r="43" spans="1:12" x14ac:dyDescent="0.25">
      <c r="A43" s="138" t="s">
        <v>14</v>
      </c>
      <c r="B43" s="139">
        <v>36684.275000000001</v>
      </c>
      <c r="C43" s="139">
        <v>2000</v>
      </c>
      <c r="D43" s="139">
        <v>15578</v>
      </c>
      <c r="E43" s="140">
        <v>3682.85</v>
      </c>
      <c r="F43" s="140">
        <v>5517.125</v>
      </c>
      <c r="G43" s="140">
        <v>357</v>
      </c>
      <c r="H43" s="140">
        <v>63819.25</v>
      </c>
      <c r="I43" s="148">
        <f>+Telefonica!I46</f>
        <v>67855</v>
      </c>
      <c r="J43" s="149">
        <f t="shared" si="3"/>
        <v>4035.75</v>
      </c>
      <c r="L43" s="147"/>
    </row>
    <row r="44" spans="1:12" x14ac:dyDescent="0.25">
      <c r="A44" s="138" t="s">
        <v>15</v>
      </c>
      <c r="B44" s="139">
        <v>40697.378499999999</v>
      </c>
      <c r="C44" s="139">
        <v>2000</v>
      </c>
      <c r="D44" s="139">
        <v>17615</v>
      </c>
      <c r="E44" s="140">
        <v>4080.9190000000003</v>
      </c>
      <c r="F44" s="140">
        <v>5966.9975000000004</v>
      </c>
      <c r="G44" s="140">
        <v>357</v>
      </c>
      <c r="H44" s="140">
        <v>70717.294999999998</v>
      </c>
      <c r="I44" s="148">
        <f>+Telefonica!I47</f>
        <v>75189</v>
      </c>
      <c r="J44" s="149">
        <f t="shared" si="3"/>
        <v>4471.7050000000017</v>
      </c>
      <c r="L44" s="147"/>
    </row>
    <row r="45" spans="1:12" x14ac:dyDescent="0.25">
      <c r="A45" s="138" t="s">
        <v>16</v>
      </c>
      <c r="B45" s="139">
        <v>41287.498500000002</v>
      </c>
      <c r="C45" s="139">
        <v>2000</v>
      </c>
      <c r="D45" s="139">
        <v>17647</v>
      </c>
      <c r="E45" s="140">
        <v>4121</v>
      </c>
      <c r="F45" s="140">
        <v>6013</v>
      </c>
      <c r="G45" s="140">
        <v>357</v>
      </c>
      <c r="H45" s="140">
        <v>71425.498500000002</v>
      </c>
      <c r="I45" s="148">
        <f>+Telefonica!I48</f>
        <v>75942</v>
      </c>
      <c r="J45" s="149">
        <f t="shared" si="3"/>
        <v>4516.5014999999985</v>
      </c>
      <c r="L45" s="147"/>
    </row>
    <row r="46" spans="1:12" ht="15.75" thickBot="1" x14ac:dyDescent="0.3">
      <c r="A46" s="142" t="s">
        <v>17</v>
      </c>
      <c r="B46" s="143">
        <v>43291.712500000001</v>
      </c>
      <c r="C46" s="143">
        <v>2000</v>
      </c>
      <c r="D46" s="143">
        <v>18540</v>
      </c>
      <c r="E46" s="144">
        <v>4312.4350000000004</v>
      </c>
      <c r="F46" s="144">
        <v>6228.6875</v>
      </c>
      <c r="G46" s="144">
        <v>357</v>
      </c>
      <c r="H46" s="144">
        <v>74729.835000000006</v>
      </c>
      <c r="I46" s="148">
        <f>+Telefonica!I49</f>
        <v>79457</v>
      </c>
      <c r="J46" s="149">
        <f t="shared" si="3"/>
        <v>4727.1649999999936</v>
      </c>
      <c r="L46" s="147"/>
    </row>
    <row r="50" spans="1:12" ht="18.75" x14ac:dyDescent="0.3">
      <c r="A50" s="145" t="s">
        <v>102</v>
      </c>
    </row>
    <row r="51" spans="1:12" ht="34.5" thickBot="1" x14ac:dyDescent="0.35">
      <c r="A51" s="132">
        <v>43466</v>
      </c>
      <c r="B51" s="133"/>
      <c r="C51" s="169" t="s">
        <v>100</v>
      </c>
      <c r="D51" s="169"/>
      <c r="E51" s="169"/>
      <c r="F51" s="169"/>
      <c r="G51" s="169"/>
      <c r="H51" s="169"/>
      <c r="I51" s="169"/>
      <c r="J51" s="152" t="s">
        <v>99</v>
      </c>
    </row>
    <row r="52" spans="1:12" ht="60" x14ac:dyDescent="0.25">
      <c r="A52" s="174" t="s">
        <v>1</v>
      </c>
      <c r="B52" s="175" t="s">
        <v>2</v>
      </c>
      <c r="C52" s="175" t="s">
        <v>3</v>
      </c>
      <c r="D52" s="175" t="s">
        <v>54</v>
      </c>
      <c r="E52" s="176" t="s">
        <v>60</v>
      </c>
      <c r="F52" s="177" t="s">
        <v>7</v>
      </c>
      <c r="G52" s="175" t="s">
        <v>8</v>
      </c>
      <c r="H52" s="178" t="s">
        <v>55</v>
      </c>
      <c r="I52" s="156" t="s">
        <v>103</v>
      </c>
      <c r="J52" s="151" t="s">
        <v>97</v>
      </c>
    </row>
    <row r="53" spans="1:12" x14ac:dyDescent="0.25">
      <c r="A53" s="179" t="s">
        <v>10</v>
      </c>
      <c r="B53" s="180">
        <v>23307.010999999999</v>
      </c>
      <c r="C53" s="180">
        <v>2000</v>
      </c>
      <c r="D53" s="180">
        <v>8860</v>
      </c>
      <c r="E53" s="181">
        <v>2360.6080000000002</v>
      </c>
      <c r="F53" s="182">
        <v>4022.8850000000002</v>
      </c>
      <c r="G53" s="181">
        <v>357</v>
      </c>
      <c r="H53" s="183">
        <f>SUM(B53:G53)</f>
        <v>40907.504000000001</v>
      </c>
      <c r="I53" s="155">
        <f>+Telecom!I38</f>
        <v>43495</v>
      </c>
      <c r="J53" s="154">
        <f>+I53-H53</f>
        <v>2587.4959999999992</v>
      </c>
      <c r="L53" s="153"/>
    </row>
    <row r="54" spans="1:12" x14ac:dyDescent="0.25">
      <c r="A54" s="179" t="s">
        <v>11</v>
      </c>
      <c r="B54" s="180">
        <v>25790.873</v>
      </c>
      <c r="C54" s="180">
        <v>2000</v>
      </c>
      <c r="D54" s="180">
        <v>10144</v>
      </c>
      <c r="E54" s="181">
        <v>2608</v>
      </c>
      <c r="F54" s="182">
        <v>4303.0550000000003</v>
      </c>
      <c r="G54" s="181">
        <v>357</v>
      </c>
      <c r="H54" s="183">
        <f t="shared" ref="H54:H60" si="4">SUM(B54:G54)</f>
        <v>45202.928</v>
      </c>
      <c r="I54" s="155">
        <f>+Telecom!I39</f>
        <v>48062</v>
      </c>
      <c r="J54" s="154">
        <f t="shared" ref="J54:J60" si="5">+I54-H54</f>
        <v>2859.0720000000001</v>
      </c>
      <c r="L54" s="153"/>
    </row>
    <row r="55" spans="1:12" x14ac:dyDescent="0.25">
      <c r="A55" s="179" t="s">
        <v>12</v>
      </c>
      <c r="B55" s="180">
        <v>30298.130499999999</v>
      </c>
      <c r="C55" s="180">
        <v>2000</v>
      </c>
      <c r="D55" s="180">
        <v>12499</v>
      </c>
      <c r="E55" s="181">
        <v>3060.0210000000002</v>
      </c>
      <c r="F55" s="182">
        <v>4813.3175000000001</v>
      </c>
      <c r="G55" s="181">
        <v>357</v>
      </c>
      <c r="H55" s="184">
        <f t="shared" si="4"/>
        <v>53027.468999999997</v>
      </c>
      <c r="I55" s="155">
        <f>+Telecom!I40</f>
        <v>56380</v>
      </c>
      <c r="J55" s="154">
        <f t="shared" si="5"/>
        <v>3352.5310000000027</v>
      </c>
      <c r="L55" s="153"/>
    </row>
    <row r="56" spans="1:12" x14ac:dyDescent="0.25">
      <c r="A56" s="185" t="s">
        <v>13</v>
      </c>
      <c r="B56" s="186">
        <v>32945.47</v>
      </c>
      <c r="C56" s="180">
        <v>2000</v>
      </c>
      <c r="D56" s="180">
        <v>13628</v>
      </c>
      <c r="E56" s="181">
        <v>3308.5790000000002</v>
      </c>
      <c r="F56" s="182">
        <v>5094.1475</v>
      </c>
      <c r="G56" s="181">
        <v>357</v>
      </c>
      <c r="H56" s="184">
        <f t="shared" si="4"/>
        <v>57333.196499999998</v>
      </c>
      <c r="I56" s="155">
        <f>+Telecom!I41</f>
        <v>60958</v>
      </c>
      <c r="J56" s="154">
        <f t="shared" si="5"/>
        <v>3624.8035000000018</v>
      </c>
      <c r="L56" s="153"/>
    </row>
    <row r="57" spans="1:12" x14ac:dyDescent="0.25">
      <c r="A57" s="179" t="s">
        <v>14</v>
      </c>
      <c r="B57" s="186">
        <v>36684.275000000001</v>
      </c>
      <c r="C57" s="180">
        <v>2000</v>
      </c>
      <c r="D57" s="180">
        <v>15578</v>
      </c>
      <c r="E57" s="181">
        <v>3682.85</v>
      </c>
      <c r="F57" s="182">
        <v>5517.125</v>
      </c>
      <c r="G57" s="181">
        <v>357</v>
      </c>
      <c r="H57" s="184">
        <f t="shared" si="4"/>
        <v>63819.25</v>
      </c>
      <c r="I57" s="155">
        <f>+Telecom!I42</f>
        <v>67855</v>
      </c>
      <c r="J57" s="154">
        <f t="shared" si="5"/>
        <v>4035.75</v>
      </c>
      <c r="L57" s="153"/>
    </row>
    <row r="58" spans="1:12" x14ac:dyDescent="0.25">
      <c r="A58" s="179" t="s">
        <v>15</v>
      </c>
      <c r="B58" s="186">
        <v>40697.378499999999</v>
      </c>
      <c r="C58" s="180">
        <v>2000</v>
      </c>
      <c r="D58" s="180">
        <v>17615</v>
      </c>
      <c r="E58" s="181">
        <v>4080.9190000000003</v>
      </c>
      <c r="F58" s="182">
        <v>5966.9975000000004</v>
      </c>
      <c r="G58" s="187">
        <v>357</v>
      </c>
      <c r="H58" s="183">
        <f t="shared" si="4"/>
        <v>70717.294999999998</v>
      </c>
      <c r="I58" s="155">
        <f>+Telecom!I43</f>
        <v>75189</v>
      </c>
      <c r="J58" s="154">
        <f t="shared" si="5"/>
        <v>4471.7050000000017</v>
      </c>
      <c r="L58" s="153"/>
    </row>
    <row r="59" spans="1:12" x14ac:dyDescent="0.25">
      <c r="A59" s="179" t="s">
        <v>16</v>
      </c>
      <c r="B59" s="186">
        <v>41286</v>
      </c>
      <c r="C59" s="180">
        <v>2000</v>
      </c>
      <c r="D59" s="180">
        <v>17646</v>
      </c>
      <c r="E59" s="181">
        <v>4121</v>
      </c>
      <c r="F59" s="182">
        <v>6013.0325000000003</v>
      </c>
      <c r="G59" s="187">
        <v>357</v>
      </c>
      <c r="H59" s="183">
        <f t="shared" si="4"/>
        <v>71423.032500000001</v>
      </c>
      <c r="I59" s="155">
        <f>+Telecom!I44</f>
        <v>75940</v>
      </c>
      <c r="J59" s="154">
        <f t="shared" si="5"/>
        <v>4516.9674999999988</v>
      </c>
      <c r="L59" s="153"/>
    </row>
    <row r="60" spans="1:12" ht="15.75" thickBot="1" x14ac:dyDescent="0.3">
      <c r="A60" s="188" t="s">
        <v>17</v>
      </c>
      <c r="B60" s="189">
        <v>43290.49</v>
      </c>
      <c r="C60" s="190">
        <v>2000</v>
      </c>
      <c r="D60" s="190">
        <v>18540</v>
      </c>
      <c r="E60" s="191">
        <v>4312</v>
      </c>
      <c r="F60" s="192">
        <v>6228.6050000000005</v>
      </c>
      <c r="G60" s="191">
        <v>357</v>
      </c>
      <c r="H60" s="193">
        <f t="shared" si="4"/>
        <v>74728.094999999987</v>
      </c>
      <c r="I60" s="155">
        <f>+Telecom!I45</f>
        <v>79453</v>
      </c>
      <c r="J60" s="154">
        <f t="shared" si="5"/>
        <v>4724.9050000000134</v>
      </c>
      <c r="L60" s="153"/>
    </row>
    <row r="63" spans="1:12" ht="15" customHeight="1" x14ac:dyDescent="0.25">
      <c r="A63" s="170" t="s">
        <v>105</v>
      </c>
      <c r="B63" s="170"/>
      <c r="C63" s="170"/>
      <c r="D63" s="170"/>
      <c r="E63" s="170"/>
      <c r="F63" s="170"/>
      <c r="G63" s="170"/>
      <c r="H63" s="170"/>
      <c r="I63" s="170"/>
      <c r="J63" s="170"/>
      <c r="K63" s="170"/>
    </row>
    <row r="64" spans="1:12" x14ac:dyDescent="0.25">
      <c r="A64" s="170"/>
      <c r="B64" s="170"/>
      <c r="C64" s="170"/>
      <c r="D64" s="170"/>
      <c r="E64" s="170"/>
      <c r="F64" s="170"/>
      <c r="G64" s="170"/>
      <c r="H64" s="170"/>
      <c r="I64" s="170"/>
      <c r="J64" s="170"/>
      <c r="K64" s="170"/>
    </row>
    <row r="65" spans="1:11" x14ac:dyDescent="0.25">
      <c r="A65" s="170"/>
      <c r="B65" s="170"/>
      <c r="C65" s="170"/>
      <c r="D65" s="170"/>
      <c r="E65" s="170"/>
      <c r="F65" s="170"/>
      <c r="G65" s="170"/>
      <c r="H65" s="170"/>
      <c r="I65" s="170"/>
      <c r="J65" s="170"/>
      <c r="K65" s="170"/>
    </row>
  </sheetData>
  <sheetProtection password="CE0B" sheet="1" objects="1" scenarios="1"/>
  <mergeCells count="6">
    <mergeCell ref="C51:I51"/>
    <mergeCell ref="A63:K65"/>
    <mergeCell ref="C5:I5"/>
    <mergeCell ref="C19:I19"/>
    <mergeCell ref="A31:K33"/>
    <mergeCell ref="C37:I37"/>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Telefonica</vt:lpstr>
      <vt:lpstr>Telecom</vt:lpstr>
      <vt:lpstr>Comp. Acuerdo Julio - Rev Nov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Gremiales</dc:creator>
  <cp:lastModifiedBy>Luis Costa</cp:lastModifiedBy>
  <dcterms:created xsi:type="dcterms:W3CDTF">2019-01-23T14:07:06Z</dcterms:created>
  <dcterms:modified xsi:type="dcterms:W3CDTF">2019-01-28T19:22:07Z</dcterms:modified>
</cp:coreProperties>
</file>